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393"/>
  </bookViews>
  <sheets>
    <sheet name="dados" sheetId="1" r:id="rId1"/>
    <sheet name="subjetivas" sheetId="2" r:id="rId2"/>
    <sheet name="indices" sheetId="3" r:id="rId3"/>
    <sheet name="questoes" sheetId="4" r:id="rId4"/>
    <sheet name="Graficos" sheetId="5" r:id="rId5"/>
  </sheets>
  <definedNames>
    <definedName name="_xlnm._FilterDatabase" localSheetId="0" hidden="1">dados!$A$2:$S$17</definedName>
    <definedName name="_xlnm._FilterDatabase" localSheetId="1" hidden="1">subjetivas!$A$2:$J$17</definedName>
  </definedName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O16" i="3" s="1"/>
  <c r="N5" i="3"/>
  <c r="M5" i="3"/>
  <c r="L5" i="3"/>
  <c r="K5" i="3"/>
  <c r="K16" i="3" s="1"/>
  <c r="J5" i="3"/>
  <c r="I5" i="3"/>
  <c r="H5" i="3"/>
  <c r="G5" i="3"/>
  <c r="G16" i="3" s="1"/>
  <c r="F5" i="3"/>
  <c r="E5" i="3"/>
  <c r="D5" i="3"/>
  <c r="C5" i="3"/>
  <c r="C16" i="3" s="1"/>
  <c r="B10" i="3"/>
  <c r="B9" i="3"/>
  <c r="B8" i="3"/>
  <c r="B7" i="3"/>
  <c r="B6" i="3"/>
  <c r="B5" i="3"/>
  <c r="M16" i="3"/>
  <c r="E16" i="3" l="1"/>
  <c r="M25" i="3"/>
  <c r="D25" i="3"/>
  <c r="H25" i="3"/>
  <c r="L16" i="3"/>
  <c r="F16" i="3"/>
  <c r="J16" i="3"/>
  <c r="N16" i="3"/>
  <c r="E25" i="3"/>
  <c r="I25" i="3"/>
  <c r="L25" i="3"/>
  <c r="I16" i="3"/>
  <c r="D16" i="3"/>
  <c r="H16" i="3"/>
  <c r="B16" i="3"/>
  <c r="B12" i="3"/>
  <c r="F12" i="3"/>
  <c r="J12" i="3"/>
  <c r="N12" i="3"/>
  <c r="D13" i="3"/>
  <c r="D22" i="3" s="1"/>
  <c r="H13" i="3"/>
  <c r="H21" i="3" s="1"/>
  <c r="L13" i="3"/>
  <c r="L20" i="3" s="1"/>
  <c r="B25" i="3"/>
  <c r="F25" i="3"/>
  <c r="J25" i="3"/>
  <c r="N25" i="3"/>
  <c r="C12" i="3"/>
  <c r="G12" i="3"/>
  <c r="K12" i="3"/>
  <c r="O12" i="3"/>
  <c r="E13" i="3"/>
  <c r="E22" i="3" s="1"/>
  <c r="I13" i="3"/>
  <c r="I22" i="3" s="1"/>
  <c r="M13" i="3"/>
  <c r="M22" i="3" s="1"/>
  <c r="C25" i="3"/>
  <c r="G25" i="3"/>
  <c r="K25" i="3"/>
  <c r="O25" i="3"/>
  <c r="D12" i="3"/>
  <c r="H12" i="3"/>
  <c r="L12" i="3"/>
  <c r="B13" i="3"/>
  <c r="B23" i="3" s="1"/>
  <c r="F13" i="3"/>
  <c r="F20" i="3" s="1"/>
  <c r="J13" i="3"/>
  <c r="J19" i="3" s="1"/>
  <c r="N13" i="3"/>
  <c r="N21" i="3" s="1"/>
  <c r="E12" i="3"/>
  <c r="I12" i="3"/>
  <c r="M12" i="3"/>
  <c r="C13" i="3"/>
  <c r="C19" i="3" s="1"/>
  <c r="G13" i="3"/>
  <c r="G23" i="3" s="1"/>
  <c r="K13" i="3"/>
  <c r="K20" i="3" s="1"/>
  <c r="O13" i="3"/>
  <c r="O22" i="3" s="1"/>
  <c r="I19" i="3" l="1"/>
  <c r="D19" i="3"/>
  <c r="M19" i="3"/>
  <c r="N31" i="3"/>
  <c r="H31" i="3"/>
  <c r="M23" i="3"/>
  <c r="M32" i="3" s="1"/>
  <c r="K22" i="3"/>
  <c r="I21" i="3"/>
  <c r="G20" i="3"/>
  <c r="K21" i="3"/>
  <c r="H23" i="3"/>
  <c r="F22" i="3"/>
  <c r="D21" i="3"/>
  <c r="B20" i="3"/>
  <c r="G19" i="3"/>
  <c r="N23" i="3"/>
  <c r="L22" i="3"/>
  <c r="J21" i="3"/>
  <c r="H20" i="3"/>
  <c r="F19" i="3"/>
  <c r="G21" i="3"/>
  <c r="I23" i="3"/>
  <c r="I32" i="3" s="1"/>
  <c r="G22" i="3"/>
  <c r="G32" i="3" s="1"/>
  <c r="E21" i="3"/>
  <c r="C20" i="3"/>
  <c r="C30" i="3" s="1"/>
  <c r="M20" i="3"/>
  <c r="D23" i="3"/>
  <c r="D32" i="3" s="1"/>
  <c r="B22" i="3"/>
  <c r="B32" i="3" s="1"/>
  <c r="N20" i="3"/>
  <c r="K23" i="3"/>
  <c r="O23" i="3"/>
  <c r="O32" i="3" s="1"/>
  <c r="J23" i="3"/>
  <c r="H22" i="3"/>
  <c r="F21" i="3"/>
  <c r="D20" i="3"/>
  <c r="B19" i="3"/>
  <c r="I20" i="3"/>
  <c r="I30" i="3" s="1"/>
  <c r="E19" i="3"/>
  <c r="L19" i="3"/>
  <c r="E23" i="3"/>
  <c r="E32" i="3" s="1"/>
  <c r="C22" i="3"/>
  <c r="O20" i="3"/>
  <c r="K19" i="3"/>
  <c r="N22" i="3"/>
  <c r="N32" i="3" s="1"/>
  <c r="L21" i="3"/>
  <c r="J20" i="3"/>
  <c r="J30" i="3" s="1"/>
  <c r="O21" i="3"/>
  <c r="F23" i="3"/>
  <c r="B21" i="3"/>
  <c r="N19" i="3"/>
  <c r="C23" i="3"/>
  <c r="O19" i="3"/>
  <c r="H19" i="3"/>
  <c r="M21" i="3"/>
  <c r="L23" i="3"/>
  <c r="J22" i="3"/>
  <c r="J32" i="3" s="1"/>
  <c r="C21" i="3"/>
  <c r="E20" i="3"/>
  <c r="D27" i="3" l="1"/>
  <c r="M30" i="3"/>
  <c r="C32" i="3"/>
  <c r="H32" i="3"/>
  <c r="M31" i="3"/>
  <c r="M28" i="3"/>
  <c r="N30" i="3"/>
  <c r="N27" i="3"/>
  <c r="E30" i="3"/>
  <c r="E27" i="3"/>
  <c r="F31" i="3"/>
  <c r="F28" i="3"/>
  <c r="F30" i="3"/>
  <c r="F27" i="3"/>
  <c r="F32" i="3"/>
  <c r="I31" i="3"/>
  <c r="I28" i="3"/>
  <c r="D30" i="3"/>
  <c r="N28" i="3"/>
  <c r="C31" i="3"/>
  <c r="C28" i="3"/>
  <c r="H30" i="3"/>
  <c r="H27" i="3"/>
  <c r="B31" i="3"/>
  <c r="B28" i="3"/>
  <c r="L31" i="3"/>
  <c r="L28" i="3"/>
  <c r="I27" i="3"/>
  <c r="G30" i="3"/>
  <c r="G27" i="3"/>
  <c r="K32" i="3"/>
  <c r="M27" i="3"/>
  <c r="J27" i="3"/>
  <c r="O30" i="3"/>
  <c r="O27" i="3"/>
  <c r="B30" i="3"/>
  <c r="B27" i="3"/>
  <c r="E31" i="3"/>
  <c r="E28" i="3"/>
  <c r="J31" i="3"/>
  <c r="J28" i="3"/>
  <c r="K31" i="3"/>
  <c r="K28" i="3"/>
  <c r="C27" i="3"/>
  <c r="O31" i="3"/>
  <c r="O28" i="3"/>
  <c r="K30" i="3"/>
  <c r="K27" i="3"/>
  <c r="L30" i="3"/>
  <c r="L27" i="3"/>
  <c r="G31" i="3"/>
  <c r="G28" i="3"/>
  <c r="L32" i="3"/>
  <c r="D31" i="3"/>
  <c r="D28" i="3"/>
  <c r="H28" i="3"/>
</calcChain>
</file>

<file path=xl/sharedStrings.xml><?xml version="1.0" encoding="utf-8"?>
<sst xmlns="http://schemas.openxmlformats.org/spreadsheetml/2006/main" count="182" uniqueCount="83">
  <si>
    <t>ID da resposta</t>
  </si>
  <si>
    <t>Última página</t>
  </si>
  <si>
    <t>Qual seu polo?</t>
  </si>
  <si>
    <t>Curso:</t>
  </si>
  <si>
    <t>Nível:</t>
  </si>
  <si>
    <t>Como você avalia a integração entre Ensino, Pesquisa e Extensão?</t>
  </si>
  <si>
    <t>Como você avalia as ações de interdisciplinaridade, o uso de novas tecnologias e as inovações didádico-pedagógicas?</t>
  </si>
  <si>
    <t>Como você avalia a integração entre teoria e prática no processo de formação profissional?</t>
  </si>
  <si>
    <t>Como você avalia as políticas institucionais para a modalidade EaD conforme o Plano de Desenvolvimento Institucional (PDI)?</t>
  </si>
  <si>
    <t>Como você avalia o estímulo à participação discente nas ações de Extensão?</t>
  </si>
  <si>
    <t>Como você avalia a oferta dos cursos da UNIPAMPA nos polos EaD?</t>
  </si>
  <si>
    <t>Utilize este espaço caso queira contribuir ou refletir sobre mais alguma questão relacionada a este eixo (Desenvolvimento Institucional):   </t>
  </si>
  <si>
    <t>Como você avalia a implementação do planejamento didático-pedagógico previsto no plano de ensino?</t>
  </si>
  <si>
    <t>Como você avalia a acessibilidade do material didático quando acessado pelo celular ou tablet?</t>
  </si>
  <si>
    <t>Como você avalia o atendimento da coordenação do curso com relação à orientação na organização e seleção de atividades curriculares?</t>
  </si>
  <si>
    <t>Como você avalia a sua relação com a universidade do ponto de vista de sua integração com a instituição?</t>
  </si>
  <si>
    <t>Como você avalia o estímulo à produção discente e a participação em eventos (internos/externos)?</t>
  </si>
  <si>
    <t>Utilize este espaço caso queira contribuir ou refletir sobre mais alguma questão relacionada a este eixo (Políticas acadêmicas):</t>
  </si>
  <si>
    <t>Como você avalia a participação dos discentes EaD nos órgãos de gestão (Campus/Polo)?</t>
  </si>
  <si>
    <t>Utilize este espaço caso queira contribuir ou refletir sobre mais alguma questão relacionada a este eixo (Políticas de gestão):</t>
  </si>
  <si>
    <t>Como você avalia o Ambiente Virtual de Ensino Aprendizagem (AVEA) Moodle?</t>
  </si>
  <si>
    <t>Utilize este espaço caso queira contribuir ou refletir sobre mais alguma questão relacionada a este eixo (Infraestrutura física):</t>
  </si>
  <si>
    <t>Como você avalia a relação entre a sua formação acadêmica e as suas expectativas de perfil profissional?</t>
  </si>
  <si>
    <t>Utilize este espaço caso queira contribuir ou refletir sobre mais alguma questão relacionada a este eixo:</t>
  </si>
  <si>
    <t>Graduação EaD</t>
  </si>
  <si>
    <t>PEDAGOGIA</t>
  </si>
  <si>
    <t>A instituição deixa a desejar no que toca a uma acessoria aos alunos da EAD. Precisou uma aluna fazer o papel de tutora para ajudar a turma e sem essa ajuda muitos não terminariam o curso. Não podem deixar cursos sem tutora presencial.</t>
  </si>
  <si>
    <t>A cor verde poderia mudar! Machuca os olhos de quem não enxerga de perto e usa óculos.</t>
  </si>
  <si>
    <t>Excelente</t>
  </si>
  <si>
    <t>O Curso de Pedagogia é deficitário. Muitos Professores sem didática adequada para o EAD, tutores mal pagos e consequentemente despreparados pra função (ou sem incentivo), metodologia, planejamento e avaliações péssimas, a coordenação é vergonhosa, a secretária ineficiente. Em suma, a pior gestão que eu conheço. Arrependimento total por cursar nesse polo. Meu sonho de Pedagoga foi muitas vezes um pesadelo. Desenvolvi depressao, e ansiedade nesses 4 anos de formação.</t>
  </si>
  <si>
    <t>Muutas dessas questões foram inexistentes. A coordenação é uma vergonha, um troca troca em 4 anos, a ponto de eu não saber quem é a coordenação e como era de fato coordenada. É uma descoordenacao total. Quanto a universidade só posso dizer: decepcionante. Perdi 2 estágios não obrigatórios por pura incompetência, e nem houve de fato um estágio nao obrigatório. Vergonhoso</t>
  </si>
  <si>
    <t>Desconheço se houve ou se há.</t>
  </si>
  <si>
    <t>Desconheço.</t>
  </si>
  <si>
    <t>Como já respondi, sinto que se dependesse somente da unipampa e do polo, eu seria uma profissional medíocre.  Hoje curso uma pós em educação, pelo IFSUL, na perspectiva de que isso possa implementar meu currículo e que ajude a alcançar a sala de aula. Um feito que a pedagogia infelizmente não me proporcionou.</t>
  </si>
  <si>
    <t>ótimo</t>
  </si>
  <si>
    <t>muito bom</t>
  </si>
  <si>
    <t>bom</t>
  </si>
  <si>
    <t>nada a declarar</t>
  </si>
  <si>
    <t>Não convergem, pois esperava uma contribuição muito maior do curso, inclusive possibilitando estágio</t>
  </si>
  <si>
    <t>Que seja oferecido mais cursos de especialização</t>
  </si>
  <si>
    <t>Aqui em Itaqui tivemos muita carência pois praticamente não titivemos um Polo presencial</t>
  </si>
  <si>
    <t>Indices</t>
  </si>
  <si>
    <t>Opção</t>
  </si>
  <si>
    <t>P.1</t>
  </si>
  <si>
    <t>P.2</t>
  </si>
  <si>
    <t>P.3</t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</si>
  <si>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</si>
  <si>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</si>
  <si>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</si>
  <si>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</si>
  <si>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</si>
  <si>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</si>
  <si>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</si>
  <si>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</si>
  <si>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</si>
  <si>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P.13</t>
  </si>
  <si>
    <t>P.14</t>
  </si>
  <si>
    <t>Inexistente</t>
  </si>
  <si>
    <t>Insuficiente</t>
  </si>
  <si>
    <t>Suficiente</t>
  </si>
  <si>
    <t>Muito Bom/Bem</t>
  </si>
  <si>
    <t>Não Sou Usuário/Em Branco</t>
  </si>
  <si>
    <t>Total</t>
  </si>
  <si>
    <t>Total (Filtrado)</t>
  </si>
  <si>
    <t>Notas Médias (Escala 1 a 5)</t>
  </si>
  <si>
    <t>Soma (1 + 2)</t>
  </si>
  <si>
    <t>Soma (3 + 4 + 5)</t>
  </si>
  <si>
    <t>Soma (3)</t>
  </si>
  <si>
    <t>Soma (4 + 5)</t>
  </si>
  <si>
    <t>1. Como você avalia a integração entre Ensino, Pesquisa e Extensão?</t>
  </si>
  <si>
    <t>2. Como você avalia as ações de interdisciplinaridade, o uso de novas tecnologias e as inovações didádico-pedagógicas?</t>
  </si>
  <si>
    <t>3. Como você avalia a integração entre teoria e prática no processo de formação profissional?</t>
  </si>
  <si>
    <t>4. Como você avalia as políticas institucionais para a modalidade EaD conforme o Plano de Desenvolvimento Institucional (PDI)?</t>
  </si>
  <si>
    <t>5. Como você avalia o estímulo à participação discente nas ações de Extensão?</t>
  </si>
  <si>
    <t>6. Como você avalia a oferta dos cursos da UNIPAMPA nos polos EaD?</t>
  </si>
  <si>
    <t>7. Como você avalia a implementação do planejamento didático-pedagógico previsto no plano de ensino?</t>
  </si>
  <si>
    <t>8. Como você avalia a acessibilidade do material didático quando acessado pelo celular ou tablet?</t>
  </si>
  <si>
    <t>9. Como você avalia o atendimento da coordenação do curso com relação à orientação na organização e seleção de atividades curriculares?</t>
  </si>
  <si>
    <t>10. Como você avalia a sua relação com a universidade do ponto de vista de sua integração com a instituição?</t>
  </si>
  <si>
    <t>11. Como você avalia o estímulo à produção discente e a participação em eventos (internos/externos)?</t>
  </si>
  <si>
    <t>12. Como você avalia a participação dos discentes EaD nos órgãos de gestão (Campus/Polo)?</t>
  </si>
  <si>
    <t>13. Como você avalia o Ambiente Virtual de Ensino Aprendizagem (AVEA) Moodle?</t>
  </si>
  <si>
    <t>14. Como você avalia a relação entre a sua formação acadêmica e as suas expectativas de perfil profissional?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</si>
</sst>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23">
    <xf numFmtId="0" fontId="0" fillId="0" borderId="0" xfId="0" applyFont="1"/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1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1" fillId="5" borderId="1" xfId="0" applyFont="1" applyFill="1" applyBorder="1"/>
    <xf numFmtId="0" fontId="0" fillId="5" borderId="1" xfId="0" applyFont="1" applyFill="1" applyBorder="1"/>
    <xf numFmtId="0" fontId="1" fillId="0" borderId="0" xfId="0" applyFont="1" applyFill="1" applyBorder="1"/>
    <xf numFmtId="0" fontId="1" fillId="6" borderId="1" xfId="0" applyFont="1" applyFill="1" applyBorder="1"/>
    <xf numFmtId="164" fontId="2" fillId="6" borderId="1" xfId="1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/>
    <xf numFmtId="164" fontId="2" fillId="7" borderId="3" xfId="1" applyNumberFormat="1" applyFill="1" applyBorder="1"/>
    <xf numFmtId="0" fontId="1" fillId="8" borderId="1" xfId="0" applyFont="1" applyFill="1" applyBorder="1"/>
    <xf numFmtId="2" fontId="2" fillId="8" borderId="1" xfId="1" applyNumberFormat="1" applyFill="1" applyBorder="1"/>
    <xf numFmtId="0" fontId="1" fillId="9" borderId="1" xfId="0" applyFont="1" applyFill="1" applyBorder="1"/>
    <xf numFmtId="164" fontId="0" fillId="9" borderId="1" xfId="0" applyNumberFormat="1" applyFont="1" applyFill="1" applyBorder="1"/>
    <xf numFmtId="0" fontId="1" fillId="10" borderId="1" xfId="0" applyFont="1" applyFill="1" applyBorder="1"/>
    <xf numFmtId="164" fontId="0" fillId="10" borderId="1" xfId="0" applyNumberFormat="1" applyFont="1" applyFill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Porcentagem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questoes!$B$2</c:f>
              <c:strCache>
                <c:ptCount val="1"/>
                <c:pt idx="0">
                  <c:v>1. Como você avalia a integração entre Ensino, Pesquisa e Extensão?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indices!$B$19:$B$23</c:f>
              <c:numCache>
                <c:formatCode>0.0%</c:formatCode>
                <c:ptCount val="5"/>
                <c:pt idx="0">
                  <c:v>7.6923076923076927E-2</c:v>
                </c:pt>
                <c:pt idx="1">
                  <c:v>0.23076923076923078</c:v>
                </c:pt>
                <c:pt idx="2">
                  <c:v>0.15384615384615385</c:v>
                </c:pt>
                <c:pt idx="3">
                  <c:v>0.30769230769230771</c:v>
                </c:pt>
                <c:pt idx="4">
                  <c:v>0.23076923076923078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7-4FB7-9807-449CF8793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61120"/>
        <c:axId val="163062912"/>
        <c:axId val="0"/>
      </c:bar3DChart>
      <c:catAx>
        <c:axId val="1630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062912"/>
        <c:crosses val="autoZero"/>
        <c:auto val="1"/>
        <c:lblAlgn val="ctr"/>
        <c:lblOffset val="100"/>
        <c:noMultiLvlLbl val="0"/>
      </c:catAx>
      <c:valAx>
        <c:axId val="1630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0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questoes!$B$11</c:f>
              <c:strCache>
                <c:ptCount val="1"/>
                <c:pt idx="0">
                  <c:v>10. Como você avalia a sua relação com a universidade do ponto de vista de sua integração com a instituição?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indices!$K$19:$K$23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</c:v>
                </c:pt>
                <c:pt idx="2">
                  <c:v>8.3333333333333329E-2</c:v>
                </c:pt>
                <c:pt idx="3">
                  <c:v>0.33333333333333331</c:v>
                </c:pt>
                <c:pt idx="4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DC-4D88-BACF-C5EFE6146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868480"/>
        <c:axId val="208870016"/>
        <c:axId val="0"/>
      </c:bar3DChart>
      <c:catAx>
        <c:axId val="2088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870016"/>
        <c:crosses val="autoZero"/>
        <c:auto val="1"/>
        <c:lblAlgn val="ctr"/>
        <c:lblOffset val="100"/>
        <c:noMultiLvlLbl val="0"/>
      </c:catAx>
      <c:valAx>
        <c:axId val="2088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8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questoes!$B$12</c:f>
              <c:strCache>
                <c:ptCount val="1"/>
                <c:pt idx="0">
                  <c:v>11. Como você avalia o estímulo à produção discente e a participação em eventos (internos/externos)?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indices!$L$19:$L$23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D5-4C96-B2CB-810F0EAF9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908288"/>
        <c:axId val="208909824"/>
        <c:axId val="0"/>
      </c:bar3DChart>
      <c:catAx>
        <c:axId val="2089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9824"/>
        <c:crosses val="autoZero"/>
        <c:auto val="1"/>
        <c:lblAlgn val="ctr"/>
        <c:lblOffset val="100"/>
        <c:noMultiLvlLbl val="0"/>
      </c:catAx>
      <c:valAx>
        <c:axId val="2089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questoes!$B$13</c:f>
              <c:strCache>
                <c:ptCount val="1"/>
                <c:pt idx="0">
                  <c:v>12. Como você avalia a participação dos discentes EaD nos órgãos de gestão (Campus/Polo)?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indices!$M$19:$M$23</c:f>
              <c:numCache>
                <c:formatCode>0.0%</c:formatCode>
                <c:ptCount val="5"/>
                <c:pt idx="0">
                  <c:v>0.15384615384615385</c:v>
                </c:pt>
                <c:pt idx="1">
                  <c:v>0</c:v>
                </c:pt>
                <c:pt idx="2">
                  <c:v>0.38461538461538464</c:v>
                </c:pt>
                <c:pt idx="3">
                  <c:v>0.30769230769230771</c:v>
                </c:pt>
                <c:pt idx="4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A-41D1-A155-E4686F53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834688"/>
        <c:axId val="184840576"/>
        <c:axId val="0"/>
      </c:bar3DChart>
      <c:catAx>
        <c:axId val="1848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840576"/>
        <c:crosses val="autoZero"/>
        <c:auto val="1"/>
        <c:lblAlgn val="ctr"/>
        <c:lblOffset val="100"/>
        <c:noMultiLvlLbl val="0"/>
      </c:catAx>
      <c:valAx>
        <c:axId val="1848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83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questoes!$B$14</c:f>
              <c:strCache>
                <c:ptCount val="1"/>
                <c:pt idx="0">
                  <c:v>13. Como você avalia o Ambiente Virtual de Ensino Aprendizagem (AVEA) Moodle?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indices!$N$19:$N$23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0.54545454545454541</c:v>
                </c:pt>
                <c:pt idx="4">
                  <c:v>0.45454545454545453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20-4BD1-B8F8-C0507BC42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858112"/>
        <c:axId val="184859648"/>
        <c:axId val="0"/>
      </c:bar3DChart>
      <c:catAx>
        <c:axId val="1848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859648"/>
        <c:crosses val="autoZero"/>
        <c:auto val="1"/>
        <c:lblAlgn val="ctr"/>
        <c:lblOffset val="100"/>
        <c:noMultiLvlLbl val="0"/>
      </c:catAx>
      <c:valAx>
        <c:axId val="1848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85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questoes!$B$15</c:f>
              <c:strCache>
                <c:ptCount val="1"/>
                <c:pt idx="0">
                  <c:v>14. Como você avalia a relação entre a sua formação acadêmica e as suas expectativas de perfil profissional?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indices!$O$19:$O$23</c:f>
              <c:numCache>
                <c:formatCode>0.0%</c:formatCode>
                <c:ptCount val="5"/>
                <c:pt idx="0">
                  <c:v>9.0909090909090912E-2</c:v>
                </c:pt>
                <c:pt idx="1">
                  <c:v>9.0909090909090912E-2</c:v>
                </c:pt>
                <c:pt idx="2">
                  <c:v>0.27272727272727271</c:v>
                </c:pt>
                <c:pt idx="3">
                  <c:v>0.36363636363636365</c:v>
                </c:pt>
                <c:pt idx="4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E8-4AD8-B12E-AE3CA4DA0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972032"/>
        <c:axId val="184973568"/>
        <c:axId val="0"/>
      </c:bar3DChart>
      <c:catAx>
        <c:axId val="1849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973568"/>
        <c:crosses val="autoZero"/>
        <c:auto val="1"/>
        <c:lblAlgn val="ctr"/>
        <c:lblOffset val="100"/>
        <c:noMultiLvlLbl val="0"/>
      </c:catAx>
      <c:valAx>
        <c:axId val="1849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97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questoes!$B$3</c:f>
              <c:strCache>
                <c:ptCount val="1"/>
                <c:pt idx="0">
                  <c:v>2. Como você avalia as ações de interdisciplinaridade, o uso de novas tecnologias e as inovações didádico-pedagógicas?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indices!$C$19:$C$23</c:f>
              <c:numCache>
                <c:formatCode>0.0%</c:formatCode>
                <c:ptCount val="5"/>
                <c:pt idx="0">
                  <c:v>7.1428571428571425E-2</c:v>
                </c:pt>
                <c:pt idx="1">
                  <c:v>7.1428571428571425E-2</c:v>
                </c:pt>
                <c:pt idx="2">
                  <c:v>0.21428571428571427</c:v>
                </c:pt>
                <c:pt idx="3">
                  <c:v>0.42857142857142855</c:v>
                </c:pt>
                <c:pt idx="4">
                  <c:v>0.21428571428571427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D-4DCD-B0D2-39817994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84544"/>
        <c:axId val="163094528"/>
        <c:axId val="0"/>
      </c:bar3DChart>
      <c:catAx>
        <c:axId val="1630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094528"/>
        <c:crosses val="autoZero"/>
        <c:auto val="1"/>
        <c:lblAlgn val="ctr"/>
        <c:lblOffset val="100"/>
        <c:noMultiLvlLbl val="0"/>
      </c:catAx>
      <c:valAx>
        <c:axId val="16309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0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questoes!$B$4</c:f>
              <c:strCache>
                <c:ptCount val="1"/>
                <c:pt idx="0">
                  <c:v>3. Como você avalia a integração entre teoria e prática no processo de formação profissional?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indices!$D$19:$D$23</c:f>
              <c:numCache>
                <c:formatCode>0.0%</c:formatCode>
                <c:ptCount val="5"/>
                <c:pt idx="0">
                  <c:v>0.14285714285714285</c:v>
                </c:pt>
                <c:pt idx="1">
                  <c:v>0.14285714285714285</c:v>
                </c:pt>
                <c:pt idx="2">
                  <c:v>0.2857142857142857</c:v>
                </c:pt>
                <c:pt idx="3">
                  <c:v>0.35714285714285715</c:v>
                </c:pt>
                <c:pt idx="4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F-44FD-9BA9-C9111F479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189888"/>
        <c:axId val="163191424"/>
        <c:axId val="0"/>
      </c:bar3DChart>
      <c:catAx>
        <c:axId val="1631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91424"/>
        <c:crosses val="autoZero"/>
        <c:auto val="1"/>
        <c:lblAlgn val="ctr"/>
        <c:lblOffset val="100"/>
        <c:noMultiLvlLbl val="0"/>
      </c:catAx>
      <c:valAx>
        <c:axId val="1631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questoes!$B$5</c:f>
              <c:strCache>
                <c:ptCount val="1"/>
                <c:pt idx="0">
                  <c:v>4. Como você avalia as políticas institucionais para a modalidade EaD conforme o Plano de Desenvolvimento Institucional (PDI)?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indices!$E$19:$E$23</c:f>
              <c:numCache>
                <c:formatCode>0.0%</c:formatCode>
                <c:ptCount val="5"/>
                <c:pt idx="0">
                  <c:v>7.6923076923076927E-2</c:v>
                </c:pt>
                <c:pt idx="1">
                  <c:v>0</c:v>
                </c:pt>
                <c:pt idx="2">
                  <c:v>0.38461538461538464</c:v>
                </c:pt>
                <c:pt idx="3">
                  <c:v>0.46153846153846156</c:v>
                </c:pt>
                <c:pt idx="4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7-4441-ACEB-D2A6AEA81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217408"/>
        <c:axId val="163218944"/>
        <c:axId val="0"/>
      </c:bar3DChart>
      <c:catAx>
        <c:axId val="1632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18944"/>
        <c:crosses val="autoZero"/>
        <c:auto val="1"/>
        <c:lblAlgn val="ctr"/>
        <c:lblOffset val="100"/>
        <c:noMultiLvlLbl val="0"/>
      </c:catAx>
      <c:valAx>
        <c:axId val="1632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21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questoes!$B$6</c:f>
              <c:strCache>
                <c:ptCount val="1"/>
                <c:pt idx="0">
                  <c:v>5. Como você avalia o estímulo à participação discente nas ações de Extensão?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indices!$F$19:$F$23</c:f>
              <c:numCache>
                <c:formatCode>0.0%</c:formatCode>
                <c:ptCount val="5"/>
                <c:pt idx="0">
                  <c:v>7.6923076923076927E-2</c:v>
                </c:pt>
                <c:pt idx="1">
                  <c:v>0.23076923076923078</c:v>
                </c:pt>
                <c:pt idx="2">
                  <c:v>0.38461538461538464</c:v>
                </c:pt>
                <c:pt idx="3">
                  <c:v>0.23076923076923078</c:v>
                </c:pt>
                <c:pt idx="4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0-4EE9-A6D1-579F2E621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981440"/>
        <c:axId val="171987328"/>
        <c:axId val="0"/>
      </c:bar3DChart>
      <c:catAx>
        <c:axId val="1719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987328"/>
        <c:crosses val="autoZero"/>
        <c:auto val="1"/>
        <c:lblAlgn val="ctr"/>
        <c:lblOffset val="100"/>
        <c:noMultiLvlLbl val="0"/>
      </c:catAx>
      <c:valAx>
        <c:axId val="1719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98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questoes!$B$7</c:f>
              <c:strCache>
                <c:ptCount val="1"/>
                <c:pt idx="0">
                  <c:v>6. Como você avalia a oferta dos cursos da UNIPAMPA nos polos EaD?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indices!$G$19:$G$23</c:f>
              <c:numCache>
                <c:formatCode>0.0%</c:formatCode>
                <c:ptCount val="5"/>
                <c:pt idx="0">
                  <c:v>7.1428571428571425E-2</c:v>
                </c:pt>
                <c:pt idx="1">
                  <c:v>0.14285714285714285</c:v>
                </c:pt>
                <c:pt idx="2">
                  <c:v>0.42857142857142855</c:v>
                </c:pt>
                <c:pt idx="3">
                  <c:v>7.1428571428571425E-2</c:v>
                </c:pt>
                <c:pt idx="4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C-49B2-896B-4414C71F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08960"/>
        <c:axId val="172010496"/>
        <c:axId val="0"/>
      </c:bar3DChart>
      <c:catAx>
        <c:axId val="1720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010496"/>
        <c:crosses val="autoZero"/>
        <c:auto val="1"/>
        <c:lblAlgn val="ctr"/>
        <c:lblOffset val="100"/>
        <c:noMultiLvlLbl val="0"/>
      </c:catAx>
      <c:valAx>
        <c:axId val="1720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00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questoes!$B$8</c:f>
              <c:strCache>
                <c:ptCount val="1"/>
                <c:pt idx="0">
                  <c:v>7. Como você avalia a implementação do planejamento didático-pedagógico previsto no plano de ensino?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indices!$H$19:$H$23</c:f>
              <c:numCache>
                <c:formatCode>0.0%</c:formatCode>
                <c:ptCount val="5"/>
                <c:pt idx="0">
                  <c:v>7.6923076923076927E-2</c:v>
                </c:pt>
                <c:pt idx="1">
                  <c:v>7.6923076923076927E-2</c:v>
                </c:pt>
                <c:pt idx="2">
                  <c:v>0.23076923076923078</c:v>
                </c:pt>
                <c:pt idx="3">
                  <c:v>0.30769230769230771</c:v>
                </c:pt>
                <c:pt idx="4">
                  <c:v>0.30769230769230771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12-45F3-84DC-E7A302A6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272768"/>
        <c:axId val="182274304"/>
        <c:axId val="0"/>
      </c:bar3DChart>
      <c:catAx>
        <c:axId val="18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274304"/>
        <c:crosses val="autoZero"/>
        <c:auto val="1"/>
        <c:lblAlgn val="ctr"/>
        <c:lblOffset val="100"/>
        <c:noMultiLvlLbl val="0"/>
      </c:catAx>
      <c:valAx>
        <c:axId val="1822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27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questoes!$B$9</c:f>
              <c:strCache>
                <c:ptCount val="1"/>
                <c:pt idx="0">
                  <c:v>8. Como você avalia a acessibilidade do material didático quando acessado pelo celular ou tablet?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indices!$I$19:$I$23</c:f>
              <c:numCache>
                <c:formatCode>0.0%</c:formatCode>
                <c:ptCount val="5"/>
                <c:pt idx="0">
                  <c:v>7.6923076923076927E-2</c:v>
                </c:pt>
                <c:pt idx="1">
                  <c:v>0</c:v>
                </c:pt>
                <c:pt idx="2">
                  <c:v>0.15384615384615385</c:v>
                </c:pt>
                <c:pt idx="3">
                  <c:v>0.38461538461538464</c:v>
                </c:pt>
                <c:pt idx="4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0A-46EE-994C-F6676DA16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16416"/>
        <c:axId val="182318208"/>
        <c:axId val="0"/>
      </c:bar3DChart>
      <c:catAx>
        <c:axId val="18231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318208"/>
        <c:crosses val="autoZero"/>
        <c:auto val="1"/>
        <c:lblAlgn val="ctr"/>
        <c:lblOffset val="100"/>
        <c:noMultiLvlLbl val="0"/>
      </c:catAx>
      <c:valAx>
        <c:axId val="1823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31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questoes!$B$10</c:f>
              <c:strCache>
                <c:ptCount val="1"/>
                <c:pt idx="0">
                  <c:v>9. Como você avalia o atendimento da coordenação do curso com relação à orientação na organização e seleção de atividades curriculares?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indices!$A$19:$A$23</c:f>
              <c:strCache>
                <c:ptCount val="5"/>
                <c:pt idx="0">
                  <c:v>Inexistente</c:v>
                </c:pt>
                <c:pt idx="1">
                  <c:v>Insuficiente</c:v>
                </c:pt>
                <c:pt idx="2">
                  <c:v>Suficiente</c:v>
                </c:pt>
                <c:pt idx="3">
                  <c:v>Muito Bom/Bem</c:v>
                </c:pt>
                <c:pt idx="4">
                  <c:v>Excelente</c:v>
                </c:pt>
              </c:strCache>
            </c:strRef>
          </c:cat>
          <c:val>
            <c:numRef>
              <c:f>indices!$J$19:$J$23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0.5</c:v>
                </c:pt>
                <c:pt idx="4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95-455C-8C17-4A1CD2CD9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772864"/>
        <c:axId val="184786944"/>
        <c:axId val="0"/>
      </c:bar3DChart>
      <c:catAx>
        <c:axId val="1847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786944"/>
        <c:crosses val="autoZero"/>
        <c:auto val="1"/>
        <c:lblAlgn val="ctr"/>
        <c:lblOffset val="100"/>
        <c:noMultiLvlLbl val="0"/>
      </c:catAx>
      <c:valAx>
        <c:axId val="18478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77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8</xdr:col>
      <xdr:colOff>47625</xdr:colOff>
      <xdr:row>20</xdr:row>
      <xdr:rowOff>123825</xdr:rowOff>
    </xdr:to>
    <xdr:graphicFrame macro="">
      <xdr:nvGraphicFramePr>
        <xdr:cNvPr id="73" name="Chart 3">
          <a:extLst>
            <a:ext uri="{FF2B5EF4-FFF2-40B4-BE49-F238E27FC236}">
              <a16:creationId xmlns:a16="http://schemas.microsoft.com/office/drawing/2014/main" xmlns="" id="{84AD918F-61A0-4C21-BCAB-D1FE765F0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28575</xdr:rowOff>
    </xdr:from>
    <xdr:to>
      <xdr:col>8</xdr:col>
      <xdr:colOff>38100</xdr:colOff>
      <xdr:row>41</xdr:row>
      <xdr:rowOff>152400</xdr:rowOff>
    </xdr:to>
    <xdr:graphicFrame macro="">
      <xdr:nvGraphicFramePr>
        <xdr:cNvPr id="74" name="Chart 4">
          <a:extLst>
            <a:ext uri="{FF2B5EF4-FFF2-40B4-BE49-F238E27FC236}">
              <a16:creationId xmlns:a16="http://schemas.microsoft.com/office/drawing/2014/main" xmlns="" id="{CE82944F-3E0A-4D31-9B8C-C78F9BEC5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43</xdr:row>
      <xdr:rowOff>57150</xdr:rowOff>
    </xdr:from>
    <xdr:to>
      <xdr:col>8</xdr:col>
      <xdr:colOff>38100</xdr:colOff>
      <xdr:row>63</xdr:row>
      <xdr:rowOff>19050</xdr:rowOff>
    </xdr:to>
    <xdr:graphicFrame macro="">
      <xdr:nvGraphicFramePr>
        <xdr:cNvPr id="75" name="Chart 5">
          <a:extLst>
            <a:ext uri="{FF2B5EF4-FFF2-40B4-BE49-F238E27FC236}">
              <a16:creationId xmlns:a16="http://schemas.microsoft.com/office/drawing/2014/main" xmlns="" id="{D59EB337-4B01-4B48-A151-4DF0BC26D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64</xdr:row>
      <xdr:rowOff>85725</xdr:rowOff>
    </xdr:from>
    <xdr:to>
      <xdr:col>8</xdr:col>
      <xdr:colOff>38100</xdr:colOff>
      <xdr:row>84</xdr:row>
      <xdr:rowOff>47625</xdr:rowOff>
    </xdr:to>
    <xdr:graphicFrame macro="">
      <xdr:nvGraphicFramePr>
        <xdr:cNvPr id="76" name="Chart 6">
          <a:extLst>
            <a:ext uri="{FF2B5EF4-FFF2-40B4-BE49-F238E27FC236}">
              <a16:creationId xmlns:a16="http://schemas.microsoft.com/office/drawing/2014/main" xmlns="" id="{E17638AF-53CF-4208-8C18-422271845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114300</xdr:rowOff>
    </xdr:from>
    <xdr:to>
      <xdr:col>8</xdr:col>
      <xdr:colOff>38100</xdr:colOff>
      <xdr:row>105</xdr:row>
      <xdr:rowOff>76200</xdr:rowOff>
    </xdr:to>
    <xdr:graphicFrame macro="">
      <xdr:nvGraphicFramePr>
        <xdr:cNvPr id="77" name="Chart 7">
          <a:extLst>
            <a:ext uri="{FF2B5EF4-FFF2-40B4-BE49-F238E27FC236}">
              <a16:creationId xmlns:a16="http://schemas.microsoft.com/office/drawing/2014/main" xmlns="" id="{494B93BB-A2B1-4AC6-944E-CB6C821B5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106</xdr:row>
      <xdr:rowOff>142875</xdr:rowOff>
    </xdr:from>
    <xdr:to>
      <xdr:col>8</xdr:col>
      <xdr:colOff>38100</xdr:colOff>
      <xdr:row>126</xdr:row>
      <xdr:rowOff>104775</xdr:rowOff>
    </xdr:to>
    <xdr:graphicFrame macro="">
      <xdr:nvGraphicFramePr>
        <xdr:cNvPr id="78" name="Chart 8">
          <a:extLst>
            <a:ext uri="{FF2B5EF4-FFF2-40B4-BE49-F238E27FC236}">
              <a16:creationId xmlns:a16="http://schemas.microsoft.com/office/drawing/2014/main" xmlns="" id="{1E6CD400-2335-4FA6-BCCB-8B8A05F9B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128</xdr:row>
      <xdr:rowOff>9525</xdr:rowOff>
    </xdr:from>
    <xdr:to>
      <xdr:col>8</xdr:col>
      <xdr:colOff>38100</xdr:colOff>
      <xdr:row>147</xdr:row>
      <xdr:rowOff>133350</xdr:rowOff>
    </xdr:to>
    <xdr:graphicFrame macro="">
      <xdr:nvGraphicFramePr>
        <xdr:cNvPr id="79" name="Chart 9">
          <a:extLst>
            <a:ext uri="{FF2B5EF4-FFF2-40B4-BE49-F238E27FC236}">
              <a16:creationId xmlns:a16="http://schemas.microsoft.com/office/drawing/2014/main" xmlns="" id="{91E55985-7539-4741-B101-9F6C5C0DE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149</xdr:row>
      <xdr:rowOff>38100</xdr:rowOff>
    </xdr:from>
    <xdr:to>
      <xdr:col>8</xdr:col>
      <xdr:colOff>38100</xdr:colOff>
      <xdr:row>169</xdr:row>
      <xdr:rowOff>0</xdr:rowOff>
    </xdr:to>
    <xdr:graphicFrame macro="">
      <xdr:nvGraphicFramePr>
        <xdr:cNvPr id="80" name="Chart 10">
          <a:extLst>
            <a:ext uri="{FF2B5EF4-FFF2-40B4-BE49-F238E27FC236}">
              <a16:creationId xmlns:a16="http://schemas.microsoft.com/office/drawing/2014/main" xmlns="" id="{F04651D7-1AF6-4519-8A08-798010ABD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170</xdr:row>
      <xdr:rowOff>66675</xdr:rowOff>
    </xdr:from>
    <xdr:to>
      <xdr:col>8</xdr:col>
      <xdr:colOff>38100</xdr:colOff>
      <xdr:row>190</xdr:row>
      <xdr:rowOff>28575</xdr:rowOff>
    </xdr:to>
    <xdr:graphicFrame macro="">
      <xdr:nvGraphicFramePr>
        <xdr:cNvPr id="81" name="Chart 11">
          <a:extLst>
            <a:ext uri="{FF2B5EF4-FFF2-40B4-BE49-F238E27FC236}">
              <a16:creationId xmlns:a16="http://schemas.microsoft.com/office/drawing/2014/main" xmlns="" id="{99D39BD4-1CDC-4F61-99CC-963599ED9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191</xdr:row>
      <xdr:rowOff>95250</xdr:rowOff>
    </xdr:from>
    <xdr:to>
      <xdr:col>8</xdr:col>
      <xdr:colOff>38100</xdr:colOff>
      <xdr:row>211</xdr:row>
      <xdr:rowOff>57150</xdr:rowOff>
    </xdr:to>
    <xdr:graphicFrame macro="">
      <xdr:nvGraphicFramePr>
        <xdr:cNvPr id="82" name="Chart 12">
          <a:extLst>
            <a:ext uri="{FF2B5EF4-FFF2-40B4-BE49-F238E27FC236}">
              <a16:creationId xmlns:a16="http://schemas.microsoft.com/office/drawing/2014/main" xmlns="" id="{1C0BF2E8-2622-4549-B480-F66BCB7F3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212</xdr:row>
      <xdr:rowOff>123825</xdr:rowOff>
    </xdr:from>
    <xdr:to>
      <xdr:col>8</xdr:col>
      <xdr:colOff>38100</xdr:colOff>
      <xdr:row>232</xdr:row>
      <xdr:rowOff>85725</xdr:rowOff>
    </xdr:to>
    <xdr:graphicFrame macro="">
      <xdr:nvGraphicFramePr>
        <xdr:cNvPr id="83" name="Chart 13">
          <a:extLst>
            <a:ext uri="{FF2B5EF4-FFF2-40B4-BE49-F238E27FC236}">
              <a16:creationId xmlns:a16="http://schemas.microsoft.com/office/drawing/2014/main" xmlns="" id="{B0F30942-C0C5-40FF-A611-8E260850B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233</xdr:row>
      <xdr:rowOff>152400</xdr:rowOff>
    </xdr:from>
    <xdr:to>
      <xdr:col>8</xdr:col>
      <xdr:colOff>38100</xdr:colOff>
      <xdr:row>253</xdr:row>
      <xdr:rowOff>114300</xdr:rowOff>
    </xdr:to>
    <xdr:graphicFrame macro="">
      <xdr:nvGraphicFramePr>
        <xdr:cNvPr id="84" name="Chart 14">
          <a:extLst>
            <a:ext uri="{FF2B5EF4-FFF2-40B4-BE49-F238E27FC236}">
              <a16:creationId xmlns:a16="http://schemas.microsoft.com/office/drawing/2014/main" xmlns="" id="{9EAEF5A2-404E-4F89-A90B-1A841749C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255</xdr:row>
      <xdr:rowOff>19050</xdr:rowOff>
    </xdr:from>
    <xdr:to>
      <xdr:col>8</xdr:col>
      <xdr:colOff>38100</xdr:colOff>
      <xdr:row>274</xdr:row>
      <xdr:rowOff>142875</xdr:rowOff>
    </xdr:to>
    <xdr:graphicFrame macro="">
      <xdr:nvGraphicFramePr>
        <xdr:cNvPr id="85" name="Chart 15">
          <a:extLst>
            <a:ext uri="{FF2B5EF4-FFF2-40B4-BE49-F238E27FC236}">
              <a16:creationId xmlns:a16="http://schemas.microsoft.com/office/drawing/2014/main" xmlns="" id="{6B4ED0AF-46E0-4143-8691-0E69F380E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276</xdr:row>
      <xdr:rowOff>47625</xdr:rowOff>
    </xdr:from>
    <xdr:to>
      <xdr:col>8</xdr:col>
      <xdr:colOff>38100</xdr:colOff>
      <xdr:row>296</xdr:row>
      <xdr:rowOff>9525</xdr:rowOff>
    </xdr:to>
    <xdr:graphicFrame macro="">
      <xdr:nvGraphicFramePr>
        <xdr:cNvPr id="86" name="Chart 16">
          <a:extLst>
            <a:ext uri="{FF2B5EF4-FFF2-40B4-BE49-F238E27FC236}">
              <a16:creationId xmlns:a16="http://schemas.microsoft.com/office/drawing/2014/main" xmlns="" id="{4EEF3D25-1818-409A-AEA2-E487E0F22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D1" zoomScaleNormal="100" workbookViewId="0">
      <selection activeCell="G21" sqref="G21"/>
    </sheetView>
  </sheetViews>
  <sheetFormatPr defaultRowHeight="12.75" x14ac:dyDescent="0.2"/>
  <cols>
    <col min="1" max="1014" width="11.42578125"/>
  </cols>
  <sheetData>
    <row r="1" spans="1:19" x14ac:dyDescent="0.2"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</row>
    <row r="2" spans="1:1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18</v>
      </c>
      <c r="R2" t="s">
        <v>20</v>
      </c>
      <c r="S2" t="s">
        <v>22</v>
      </c>
    </row>
    <row r="3" spans="1:19" x14ac:dyDescent="0.2">
      <c r="A3">
        <v>222</v>
      </c>
      <c r="B3">
        <v>6</v>
      </c>
      <c r="D3" t="s">
        <v>25</v>
      </c>
      <c r="E3" t="s">
        <v>24</v>
      </c>
      <c r="F3">
        <v>5</v>
      </c>
      <c r="G3">
        <v>5</v>
      </c>
      <c r="H3">
        <v>5</v>
      </c>
      <c r="I3">
        <v>4</v>
      </c>
      <c r="J3">
        <v>5</v>
      </c>
      <c r="K3">
        <v>5</v>
      </c>
      <c r="L3">
        <v>5</v>
      </c>
      <c r="M3">
        <v>5</v>
      </c>
      <c r="N3">
        <v>5</v>
      </c>
      <c r="O3">
        <v>5</v>
      </c>
      <c r="P3">
        <v>5</v>
      </c>
      <c r="Q3">
        <v>5</v>
      </c>
      <c r="R3">
        <v>5</v>
      </c>
    </row>
    <row r="4" spans="1:19" x14ac:dyDescent="0.2">
      <c r="A4">
        <v>229</v>
      </c>
      <c r="B4">
        <v>1</v>
      </c>
      <c r="D4" t="s">
        <v>25</v>
      </c>
      <c r="E4" t="s">
        <v>24</v>
      </c>
    </row>
    <row r="5" spans="1:19" x14ac:dyDescent="0.2">
      <c r="A5">
        <v>244</v>
      </c>
      <c r="B5">
        <v>6</v>
      </c>
      <c r="D5" t="s">
        <v>25</v>
      </c>
      <c r="E5" t="s">
        <v>24</v>
      </c>
      <c r="F5">
        <v>5</v>
      </c>
      <c r="G5">
        <v>4</v>
      </c>
      <c r="H5">
        <v>3</v>
      </c>
      <c r="I5">
        <v>3</v>
      </c>
      <c r="J5">
        <v>3</v>
      </c>
      <c r="K5">
        <v>3</v>
      </c>
      <c r="L5">
        <v>4</v>
      </c>
      <c r="M5">
        <v>5</v>
      </c>
      <c r="N5">
        <v>4</v>
      </c>
      <c r="O5">
        <v>5</v>
      </c>
      <c r="P5">
        <v>4</v>
      </c>
      <c r="Q5">
        <v>1</v>
      </c>
      <c r="R5">
        <v>4</v>
      </c>
      <c r="S5">
        <v>4</v>
      </c>
    </row>
    <row r="6" spans="1:19" x14ac:dyDescent="0.2">
      <c r="A6">
        <v>256</v>
      </c>
      <c r="B6">
        <v>6</v>
      </c>
      <c r="D6" t="s">
        <v>25</v>
      </c>
      <c r="E6" t="s">
        <v>24</v>
      </c>
      <c r="F6">
        <v>5</v>
      </c>
      <c r="G6">
        <v>4</v>
      </c>
      <c r="H6">
        <v>4</v>
      </c>
      <c r="I6">
        <v>4</v>
      </c>
      <c r="J6">
        <v>3</v>
      </c>
      <c r="K6">
        <v>5</v>
      </c>
      <c r="L6">
        <v>4</v>
      </c>
      <c r="M6">
        <v>3</v>
      </c>
      <c r="N6">
        <v>5</v>
      </c>
      <c r="O6">
        <v>5</v>
      </c>
      <c r="P6">
        <v>4</v>
      </c>
      <c r="Q6">
        <v>4</v>
      </c>
      <c r="R6">
        <v>4</v>
      </c>
      <c r="S6">
        <v>5</v>
      </c>
    </row>
    <row r="7" spans="1:19" x14ac:dyDescent="0.2">
      <c r="A7">
        <v>258</v>
      </c>
      <c r="B7">
        <v>2</v>
      </c>
      <c r="D7" t="s">
        <v>25</v>
      </c>
      <c r="E7" t="s">
        <v>24</v>
      </c>
      <c r="F7">
        <v>2</v>
      </c>
      <c r="G7">
        <v>3</v>
      </c>
      <c r="H7">
        <v>3</v>
      </c>
      <c r="I7">
        <v>3</v>
      </c>
      <c r="J7">
        <v>3</v>
      </c>
      <c r="K7">
        <v>2</v>
      </c>
    </row>
    <row r="8" spans="1:19" x14ac:dyDescent="0.2">
      <c r="A8">
        <v>289</v>
      </c>
      <c r="B8">
        <v>6</v>
      </c>
      <c r="D8" t="s">
        <v>25</v>
      </c>
      <c r="E8" t="s">
        <v>24</v>
      </c>
      <c r="G8">
        <v>4</v>
      </c>
      <c r="H8">
        <v>4</v>
      </c>
      <c r="I8">
        <v>4</v>
      </c>
      <c r="J8">
        <v>4</v>
      </c>
      <c r="K8">
        <v>5</v>
      </c>
      <c r="L8">
        <v>5</v>
      </c>
      <c r="M8">
        <v>5</v>
      </c>
      <c r="N8">
        <v>4</v>
      </c>
      <c r="O8">
        <v>5</v>
      </c>
      <c r="P8">
        <v>4</v>
      </c>
      <c r="Q8">
        <v>5</v>
      </c>
      <c r="R8">
        <v>5</v>
      </c>
      <c r="S8">
        <v>4</v>
      </c>
    </row>
    <row r="9" spans="1:19" x14ac:dyDescent="0.2">
      <c r="A9">
        <v>295</v>
      </c>
      <c r="B9">
        <v>6</v>
      </c>
      <c r="D9" t="s">
        <v>25</v>
      </c>
      <c r="E9" t="s">
        <v>24</v>
      </c>
      <c r="F9">
        <v>4</v>
      </c>
      <c r="G9">
        <v>5</v>
      </c>
      <c r="H9">
        <v>4</v>
      </c>
      <c r="I9">
        <v>4</v>
      </c>
      <c r="J9">
        <v>3</v>
      </c>
      <c r="K9">
        <v>4</v>
      </c>
      <c r="L9">
        <v>4</v>
      </c>
      <c r="M9">
        <v>5</v>
      </c>
      <c r="N9">
        <v>4</v>
      </c>
      <c r="O9">
        <v>4</v>
      </c>
      <c r="P9">
        <v>3</v>
      </c>
      <c r="Q9">
        <v>4</v>
      </c>
      <c r="R9">
        <v>5</v>
      </c>
      <c r="S9">
        <v>3</v>
      </c>
    </row>
    <row r="10" spans="1:19" x14ac:dyDescent="0.2">
      <c r="A10">
        <v>312</v>
      </c>
      <c r="B10">
        <v>6</v>
      </c>
      <c r="D10" t="s">
        <v>25</v>
      </c>
      <c r="E10" t="s">
        <v>24</v>
      </c>
      <c r="F10">
        <v>3</v>
      </c>
      <c r="G10">
        <v>4</v>
      </c>
      <c r="H10">
        <v>2</v>
      </c>
      <c r="I10">
        <v>4</v>
      </c>
      <c r="J10">
        <v>2</v>
      </c>
      <c r="K10">
        <v>2</v>
      </c>
      <c r="L10">
        <v>3</v>
      </c>
      <c r="M10">
        <v>4</v>
      </c>
      <c r="N10">
        <v>4</v>
      </c>
      <c r="O10">
        <v>3</v>
      </c>
      <c r="P10">
        <v>3</v>
      </c>
      <c r="Q10">
        <v>3</v>
      </c>
      <c r="R10">
        <v>4</v>
      </c>
      <c r="S10">
        <v>4</v>
      </c>
    </row>
    <row r="11" spans="1:19" x14ac:dyDescent="0.2">
      <c r="A11">
        <v>317</v>
      </c>
      <c r="B11">
        <v>6</v>
      </c>
      <c r="D11" t="s">
        <v>25</v>
      </c>
      <c r="E11" t="s">
        <v>24</v>
      </c>
      <c r="F11">
        <v>2</v>
      </c>
      <c r="G11">
        <v>3</v>
      </c>
      <c r="H11">
        <v>3</v>
      </c>
      <c r="I11">
        <v>3</v>
      </c>
      <c r="J11">
        <v>2</v>
      </c>
      <c r="K11">
        <v>3</v>
      </c>
      <c r="L11">
        <v>4</v>
      </c>
      <c r="M11">
        <v>3</v>
      </c>
      <c r="N11">
        <v>2</v>
      </c>
      <c r="O11">
        <v>4</v>
      </c>
      <c r="P11">
        <v>2</v>
      </c>
      <c r="Q11">
        <v>3</v>
      </c>
      <c r="R11">
        <v>4</v>
      </c>
      <c r="S11">
        <v>4</v>
      </c>
    </row>
    <row r="12" spans="1:19" x14ac:dyDescent="0.2">
      <c r="A12">
        <v>322</v>
      </c>
      <c r="B12">
        <v>6</v>
      </c>
      <c r="D12" t="s">
        <v>25</v>
      </c>
      <c r="E12" t="s">
        <v>24</v>
      </c>
      <c r="F12">
        <v>3</v>
      </c>
      <c r="G12">
        <v>3</v>
      </c>
      <c r="H12">
        <v>2</v>
      </c>
      <c r="I12">
        <v>3</v>
      </c>
      <c r="J12">
        <v>3</v>
      </c>
      <c r="K12">
        <v>3</v>
      </c>
      <c r="L12">
        <v>3</v>
      </c>
      <c r="M12">
        <v>4</v>
      </c>
      <c r="N12">
        <v>4</v>
      </c>
      <c r="O12">
        <v>4</v>
      </c>
      <c r="P12">
        <v>3</v>
      </c>
      <c r="Q12">
        <v>3</v>
      </c>
      <c r="R12">
        <v>4</v>
      </c>
      <c r="S12">
        <v>3</v>
      </c>
    </row>
    <row r="13" spans="1:19" x14ac:dyDescent="0.2">
      <c r="A13">
        <v>326</v>
      </c>
      <c r="B13">
        <v>6</v>
      </c>
      <c r="D13" t="s">
        <v>25</v>
      </c>
      <c r="E13" t="s">
        <v>24</v>
      </c>
      <c r="F13">
        <v>4</v>
      </c>
      <c r="G13">
        <v>4</v>
      </c>
      <c r="H13">
        <v>4</v>
      </c>
      <c r="K13">
        <v>3</v>
      </c>
      <c r="L13">
        <v>5</v>
      </c>
      <c r="M13">
        <v>5</v>
      </c>
      <c r="N13">
        <v>3</v>
      </c>
      <c r="O13">
        <v>5</v>
      </c>
      <c r="P13">
        <v>3</v>
      </c>
      <c r="Q13">
        <v>3</v>
      </c>
      <c r="R13">
        <v>5</v>
      </c>
    </row>
    <row r="14" spans="1:19" x14ac:dyDescent="0.2">
      <c r="A14">
        <v>327</v>
      </c>
      <c r="B14">
        <v>6</v>
      </c>
      <c r="D14" t="s">
        <v>25</v>
      </c>
      <c r="E14" t="s">
        <v>24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S14">
        <v>1</v>
      </c>
    </row>
    <row r="15" spans="1:19" x14ac:dyDescent="0.2">
      <c r="A15">
        <v>328</v>
      </c>
      <c r="B15">
        <v>6</v>
      </c>
      <c r="D15" t="s">
        <v>25</v>
      </c>
      <c r="E15" t="s">
        <v>24</v>
      </c>
      <c r="F15">
        <v>4</v>
      </c>
      <c r="G15">
        <v>5</v>
      </c>
      <c r="H15">
        <v>3</v>
      </c>
      <c r="I15">
        <v>5</v>
      </c>
      <c r="J15">
        <v>4</v>
      </c>
      <c r="K15">
        <v>5</v>
      </c>
      <c r="L15">
        <v>5</v>
      </c>
      <c r="M15">
        <v>4</v>
      </c>
      <c r="N15">
        <v>5</v>
      </c>
      <c r="O15">
        <v>4</v>
      </c>
      <c r="P15">
        <v>5</v>
      </c>
      <c r="Q15">
        <v>4</v>
      </c>
      <c r="R15">
        <v>5</v>
      </c>
      <c r="S15">
        <v>3</v>
      </c>
    </row>
    <row r="16" spans="1:19" x14ac:dyDescent="0.2">
      <c r="A16">
        <v>329</v>
      </c>
      <c r="B16">
        <v>6</v>
      </c>
      <c r="D16" t="s">
        <v>25</v>
      </c>
      <c r="E16" t="s">
        <v>24</v>
      </c>
      <c r="F16">
        <v>2</v>
      </c>
      <c r="G16">
        <v>2</v>
      </c>
      <c r="H16">
        <v>1</v>
      </c>
      <c r="I16">
        <v>3</v>
      </c>
      <c r="J16">
        <v>2</v>
      </c>
      <c r="K16">
        <v>3</v>
      </c>
      <c r="L16">
        <v>2</v>
      </c>
      <c r="M16">
        <v>4</v>
      </c>
      <c r="Q16">
        <v>3</v>
      </c>
      <c r="S16">
        <v>2</v>
      </c>
    </row>
    <row r="17" spans="1:19" x14ac:dyDescent="0.2">
      <c r="A17">
        <v>331</v>
      </c>
      <c r="B17">
        <v>6</v>
      </c>
      <c r="D17" t="s">
        <v>25</v>
      </c>
      <c r="E17" t="s">
        <v>24</v>
      </c>
      <c r="F17">
        <v>4</v>
      </c>
      <c r="G17">
        <v>4</v>
      </c>
      <c r="H17">
        <v>4</v>
      </c>
      <c r="I17">
        <v>4</v>
      </c>
      <c r="J17">
        <v>4</v>
      </c>
      <c r="K17">
        <v>3</v>
      </c>
      <c r="L17">
        <v>3</v>
      </c>
      <c r="M17">
        <v>4</v>
      </c>
      <c r="N17">
        <v>4</v>
      </c>
      <c r="O17">
        <v>5</v>
      </c>
      <c r="P17">
        <v>4</v>
      </c>
      <c r="Q17">
        <v>4</v>
      </c>
      <c r="R17">
        <v>4</v>
      </c>
      <c r="S17">
        <v>5</v>
      </c>
    </row>
  </sheetData>
  <autoFilter ref="A2:S17"/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zoomScaleNormal="100" workbookViewId="0">
      <selection activeCell="E22" sqref="E22"/>
    </sheetView>
  </sheetViews>
  <sheetFormatPr defaultRowHeight="12.75" x14ac:dyDescent="0.2"/>
  <sheetData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11</v>
      </c>
      <c r="G2" t="s">
        <v>17</v>
      </c>
      <c r="H2" t="s">
        <v>19</v>
      </c>
      <c r="I2" t="s">
        <v>21</v>
      </c>
      <c r="J2" t="s">
        <v>23</v>
      </c>
    </row>
    <row r="3" spans="1:10" x14ac:dyDescent="0.2">
      <c r="A3">
        <v>222</v>
      </c>
      <c r="B3">
        <v>6</v>
      </c>
      <c r="D3" t="s">
        <v>25</v>
      </c>
      <c r="E3" t="s">
        <v>24</v>
      </c>
    </row>
    <row r="4" spans="1:10" x14ac:dyDescent="0.2">
      <c r="A4">
        <v>229</v>
      </c>
      <c r="B4">
        <v>1</v>
      </c>
      <c r="D4" t="s">
        <v>25</v>
      </c>
      <c r="E4" t="s">
        <v>24</v>
      </c>
    </row>
    <row r="5" spans="1:10" x14ac:dyDescent="0.2">
      <c r="A5">
        <v>244</v>
      </c>
      <c r="B5">
        <v>6</v>
      </c>
      <c r="D5" t="s">
        <v>25</v>
      </c>
      <c r="E5" t="s">
        <v>24</v>
      </c>
      <c r="F5" t="s">
        <v>26</v>
      </c>
      <c r="I5" t="s">
        <v>27</v>
      </c>
    </row>
    <row r="6" spans="1:10" x14ac:dyDescent="0.2">
      <c r="A6">
        <v>256</v>
      </c>
      <c r="B6">
        <v>6</v>
      </c>
      <c r="D6" t="s">
        <v>25</v>
      </c>
      <c r="E6" t="s">
        <v>24</v>
      </c>
    </row>
    <row r="7" spans="1:10" x14ac:dyDescent="0.2">
      <c r="A7">
        <v>258</v>
      </c>
      <c r="B7">
        <v>2</v>
      </c>
      <c r="D7" t="s">
        <v>25</v>
      </c>
      <c r="E7" t="s">
        <v>24</v>
      </c>
    </row>
    <row r="8" spans="1:10" x14ac:dyDescent="0.2">
      <c r="A8">
        <v>289</v>
      </c>
      <c r="B8">
        <v>6</v>
      </c>
      <c r="D8" t="s">
        <v>25</v>
      </c>
      <c r="E8" t="s">
        <v>24</v>
      </c>
    </row>
    <row r="9" spans="1:10" x14ac:dyDescent="0.2">
      <c r="A9">
        <v>295</v>
      </c>
      <c r="B9">
        <v>6</v>
      </c>
      <c r="D9" t="s">
        <v>25</v>
      </c>
      <c r="E9" t="s">
        <v>24</v>
      </c>
    </row>
    <row r="10" spans="1:10" x14ac:dyDescent="0.2">
      <c r="A10">
        <v>312</v>
      </c>
      <c r="B10">
        <v>6</v>
      </c>
      <c r="D10" t="s">
        <v>25</v>
      </c>
      <c r="E10" t="s">
        <v>24</v>
      </c>
    </row>
    <row r="11" spans="1:10" x14ac:dyDescent="0.2">
      <c r="A11">
        <v>317</v>
      </c>
      <c r="B11">
        <v>6</v>
      </c>
      <c r="D11" t="s">
        <v>25</v>
      </c>
      <c r="E11" t="s">
        <v>24</v>
      </c>
    </row>
    <row r="12" spans="1:10" x14ac:dyDescent="0.2">
      <c r="A12">
        <v>322</v>
      </c>
      <c r="B12">
        <v>6</v>
      </c>
      <c r="D12" t="s">
        <v>25</v>
      </c>
      <c r="E12" t="s">
        <v>24</v>
      </c>
    </row>
    <row r="13" spans="1:10" x14ac:dyDescent="0.2">
      <c r="A13">
        <v>326</v>
      </c>
      <c r="B13">
        <v>6</v>
      </c>
      <c r="D13" t="s">
        <v>25</v>
      </c>
      <c r="E13" t="s">
        <v>24</v>
      </c>
    </row>
    <row r="14" spans="1:10" x14ac:dyDescent="0.2">
      <c r="A14">
        <v>327</v>
      </c>
      <c r="B14">
        <v>6</v>
      </c>
      <c r="D14" t="s">
        <v>25</v>
      </c>
      <c r="E14" t="s">
        <v>24</v>
      </c>
      <c r="F14" t="s">
        <v>29</v>
      </c>
      <c r="G14" t="s">
        <v>30</v>
      </c>
      <c r="H14" t="s">
        <v>31</v>
      </c>
      <c r="I14" t="s">
        <v>32</v>
      </c>
      <c r="J14" t="s">
        <v>33</v>
      </c>
    </row>
    <row r="15" spans="1:10" x14ac:dyDescent="0.2">
      <c r="A15">
        <v>328</v>
      </c>
      <c r="B15">
        <v>6</v>
      </c>
      <c r="D15" t="s">
        <v>25</v>
      </c>
      <c r="E15" t="s">
        <v>24</v>
      </c>
      <c r="G15" t="s">
        <v>34</v>
      </c>
      <c r="H15" t="s">
        <v>35</v>
      </c>
      <c r="I15" t="s">
        <v>36</v>
      </c>
      <c r="J15" t="s">
        <v>37</v>
      </c>
    </row>
    <row r="16" spans="1:10" x14ac:dyDescent="0.2">
      <c r="A16">
        <v>329</v>
      </c>
      <c r="B16">
        <v>6</v>
      </c>
      <c r="D16" t="s">
        <v>25</v>
      </c>
      <c r="E16" t="s">
        <v>24</v>
      </c>
      <c r="J16" t="s">
        <v>38</v>
      </c>
    </row>
    <row r="17" spans="1:8" x14ac:dyDescent="0.2">
      <c r="A17">
        <v>331</v>
      </c>
      <c r="B17">
        <v>6</v>
      </c>
      <c r="D17" t="s">
        <v>25</v>
      </c>
      <c r="E17" t="s">
        <v>24</v>
      </c>
      <c r="F17" t="s">
        <v>39</v>
      </c>
      <c r="H17" t="s">
        <v>40</v>
      </c>
    </row>
  </sheetData>
  <autoFilter ref="A2:J17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workbookViewId="0">
      <pane xSplit="1" topLeftCell="B1" activePane="topRight" state="frozen"/>
      <selection activeCell="A4" sqref="A4"/>
      <selection pane="topRight" activeCell="B9" sqref="B9"/>
    </sheetView>
  </sheetViews>
  <sheetFormatPr defaultRowHeight="12.75" x14ac:dyDescent="0.2"/>
  <cols>
    <col min="1" max="1" width="22.85546875" customWidth="1"/>
    <col min="2" max="2" width="9.140625" customWidth="1"/>
  </cols>
  <sheetData>
    <row r="2" spans="1:15" x14ac:dyDescent="0.2">
      <c r="A2" s="1"/>
      <c r="B2" s="22" t="s">
        <v>41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15" x14ac:dyDescent="0.2">
      <c r="A4" s="2" t="s">
        <v>42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  <c r="K4" s="2" t="s">
        <v>52</v>
      </c>
      <c r="L4" s="2" t="s">
        <v>53</v>
      </c>
      <c r="M4" s="2" t="s">
        <v>54</v>
      </c>
      <c r="N4" s="2" t="s">
        <v>55</v>
      </c>
      <c r="O4" s="2" t="s">
        <v>56</v>
      </c>
    </row>
    <row r="5" spans="1:15" x14ac:dyDescent="0.2">
      <c r="A5" s="3" t="s">
        <v>57</v>
      </c>
      <c r="B5" s="4">
        <f>COUNTIFS(dados!F$3:F$17,"1")</f>
        <v>1</v>
      </c>
      <c r="C5" s="4">
        <f>COUNTIFS(dados!G$3:G$17,"1")</f>
        <v>1</v>
      </c>
      <c r="D5" s="4">
        <f>COUNTIFS(dados!H$3:H$17,"1")</f>
        <v>2</v>
      </c>
      <c r="E5" s="4">
        <f>COUNTIFS(dados!I$3:I$17,"1")</f>
        <v>1</v>
      </c>
      <c r="F5" s="4">
        <f>COUNTIFS(dados!J$3:J$17,"1")</f>
        <v>1</v>
      </c>
      <c r="G5" s="4">
        <f>COUNTIFS(dados!K$3:K$17,"1")</f>
        <v>1</v>
      </c>
      <c r="H5" s="4">
        <f>COUNTIFS(dados!L$3:L$17,"1")</f>
        <v>1</v>
      </c>
      <c r="I5" s="4">
        <f>COUNTIFS(dados!M$3:M$17,"1")</f>
        <v>1</v>
      </c>
      <c r="J5" s="4">
        <f>COUNTIFS(dados!N$3:N$17,"1")</f>
        <v>1</v>
      </c>
      <c r="K5" s="4">
        <f>COUNTIFS(dados!O$3:O$17,"1")</f>
        <v>1</v>
      </c>
      <c r="L5" s="4">
        <f>COUNTIFS(dados!P$3:P$17,"1")</f>
        <v>1</v>
      </c>
      <c r="M5" s="4">
        <f>COUNTIFS(dados!Q$3:Q$17,"1")</f>
        <v>2</v>
      </c>
      <c r="N5" s="4">
        <f>COUNTIFS(dados!R$3:R$17,"1")</f>
        <v>0</v>
      </c>
      <c r="O5" s="4">
        <f>COUNTIFS(dados!S$3:S$17,"1")</f>
        <v>1</v>
      </c>
    </row>
    <row r="6" spans="1:15" x14ac:dyDescent="0.2">
      <c r="A6" s="3" t="s">
        <v>58</v>
      </c>
      <c r="B6" s="4">
        <f>COUNTIFS(dados!F$3:F$17,"2")</f>
        <v>3</v>
      </c>
      <c r="C6" s="4">
        <f>COUNTIFS(dados!G$3:G$17,"2")</f>
        <v>1</v>
      </c>
      <c r="D6" s="4">
        <f>COUNTIFS(dados!H$3:H$17,"2")</f>
        <v>2</v>
      </c>
      <c r="E6" s="4">
        <f>COUNTIFS(dados!I$3:I$17,"2")</f>
        <v>0</v>
      </c>
      <c r="F6" s="4">
        <f>COUNTIFS(dados!J$3:J$17,"2")</f>
        <v>3</v>
      </c>
      <c r="G6" s="4">
        <f>COUNTIFS(dados!K$3:K$17,"2")</f>
        <v>2</v>
      </c>
      <c r="H6" s="4">
        <f>COUNTIFS(dados!L$3:L$17,"2")</f>
        <v>1</v>
      </c>
      <c r="I6" s="4">
        <f>COUNTIFS(dados!M$3:M$17,"2")</f>
        <v>0</v>
      </c>
      <c r="J6" s="4">
        <f>COUNTIFS(dados!N$3:N$17,"2")</f>
        <v>1</v>
      </c>
      <c r="K6" s="4">
        <f>COUNTIFS(dados!O$3:O$17,"2")</f>
        <v>0</v>
      </c>
      <c r="L6" s="4">
        <f>COUNTIFS(dados!P$3:P$17,"2")</f>
        <v>1</v>
      </c>
      <c r="M6" s="4">
        <f>COUNTIFS(dados!Q$3:Q$17,"2")</f>
        <v>0</v>
      </c>
      <c r="N6" s="4">
        <f>COUNTIFS(dados!R$3:R$17,"2")</f>
        <v>0</v>
      </c>
      <c r="O6" s="4">
        <f>COUNTIFS(dados!S$3:S$17,"2")</f>
        <v>1</v>
      </c>
    </row>
    <row r="7" spans="1:15" x14ac:dyDescent="0.2">
      <c r="A7" s="3" t="s">
        <v>59</v>
      </c>
      <c r="B7" s="4">
        <f>COUNTIFS(dados!F$3:F$17,"3")</f>
        <v>2</v>
      </c>
      <c r="C7" s="4">
        <f>COUNTIFS(dados!G$3:G$17,"3")</f>
        <v>3</v>
      </c>
      <c r="D7" s="4">
        <f>COUNTIFS(dados!H$3:H$17,"3")</f>
        <v>4</v>
      </c>
      <c r="E7" s="4">
        <f>COUNTIFS(dados!I$3:I$17,"3")</f>
        <v>5</v>
      </c>
      <c r="F7" s="4">
        <f>COUNTIFS(dados!J$3:J$17,"3")</f>
        <v>5</v>
      </c>
      <c r="G7" s="4">
        <f>COUNTIFS(dados!K$3:K$17,"3")</f>
        <v>6</v>
      </c>
      <c r="H7" s="4">
        <f>COUNTIFS(dados!L$3:L$17,"3")</f>
        <v>3</v>
      </c>
      <c r="I7" s="4">
        <f>COUNTIFS(dados!M$3:M$17,"3")</f>
        <v>2</v>
      </c>
      <c r="J7" s="4">
        <f>COUNTIFS(dados!N$3:N$17,"3")</f>
        <v>1</v>
      </c>
      <c r="K7" s="4">
        <f>COUNTIFS(dados!O$3:O$17,"3")</f>
        <v>1</v>
      </c>
      <c r="L7" s="4">
        <f>COUNTIFS(dados!P$3:P$17,"3")</f>
        <v>4</v>
      </c>
      <c r="M7" s="4">
        <f>COUNTIFS(dados!Q$3:Q$17,"3")</f>
        <v>5</v>
      </c>
      <c r="N7" s="4">
        <f>COUNTIFS(dados!R$3:R$17,"3")</f>
        <v>0</v>
      </c>
      <c r="O7" s="4">
        <f>COUNTIFS(dados!S$3:S$17,"3")</f>
        <v>3</v>
      </c>
    </row>
    <row r="8" spans="1:15" x14ac:dyDescent="0.2">
      <c r="A8" s="3" t="s">
        <v>60</v>
      </c>
      <c r="B8" s="4">
        <f>COUNTIFS(dados!F$3:F$17,"4")</f>
        <v>4</v>
      </c>
      <c r="C8" s="4">
        <f>COUNTIFS(dados!G$3:G$17,"4")</f>
        <v>6</v>
      </c>
      <c r="D8" s="4">
        <f>COUNTIFS(dados!H$3:H$17,"4")</f>
        <v>5</v>
      </c>
      <c r="E8" s="4">
        <f>COUNTIFS(dados!I$3:I$17,"4")</f>
        <v>6</v>
      </c>
      <c r="F8" s="4">
        <f>COUNTIFS(dados!J$3:J$17,"4")</f>
        <v>3</v>
      </c>
      <c r="G8" s="4">
        <f>COUNTIFS(dados!K$3:K$17,"4")</f>
        <v>1</v>
      </c>
      <c r="H8" s="4">
        <f>COUNTIFS(dados!L$3:L$17,"4")</f>
        <v>4</v>
      </c>
      <c r="I8" s="4">
        <f>COUNTIFS(dados!M$3:M$17,"4")</f>
        <v>5</v>
      </c>
      <c r="J8" s="4">
        <f>COUNTIFS(dados!N$3:N$17,"4")</f>
        <v>6</v>
      </c>
      <c r="K8" s="4">
        <f>COUNTIFS(dados!O$3:O$17,"4")</f>
        <v>4</v>
      </c>
      <c r="L8" s="4">
        <f>COUNTIFS(dados!P$3:P$17,"4")</f>
        <v>4</v>
      </c>
      <c r="M8" s="4">
        <f>COUNTIFS(dados!Q$3:Q$17,"4")</f>
        <v>4</v>
      </c>
      <c r="N8" s="4">
        <f>COUNTIFS(dados!R$3:R$17,"4")</f>
        <v>6</v>
      </c>
      <c r="O8" s="4">
        <f>COUNTIFS(dados!S$3:S$17,"4")</f>
        <v>4</v>
      </c>
    </row>
    <row r="9" spans="1:15" x14ac:dyDescent="0.2">
      <c r="A9" s="3" t="s">
        <v>28</v>
      </c>
      <c r="B9" s="4">
        <f>COUNTIFS(dados!F$3:F$17,"5")</f>
        <v>3</v>
      </c>
      <c r="C9" s="4">
        <f>COUNTIFS(dados!G$3:G$17,"5")</f>
        <v>3</v>
      </c>
      <c r="D9" s="4">
        <f>COUNTIFS(dados!H$3:H$17,"5")</f>
        <v>1</v>
      </c>
      <c r="E9" s="4">
        <f>COUNTIFS(dados!I$3:I$17,"5")</f>
        <v>1</v>
      </c>
      <c r="F9" s="4">
        <f>COUNTIFS(dados!J$3:J$17,"5")</f>
        <v>1</v>
      </c>
      <c r="G9" s="4">
        <f>COUNTIFS(dados!K$3:K$17,"5")</f>
        <v>4</v>
      </c>
      <c r="H9" s="4">
        <f>COUNTIFS(dados!L$3:L$17,"5")</f>
        <v>4</v>
      </c>
      <c r="I9" s="4">
        <f>COUNTIFS(dados!M$3:M$17,"5")</f>
        <v>5</v>
      </c>
      <c r="J9" s="4">
        <f>COUNTIFS(dados!N$3:N$17,"5")</f>
        <v>3</v>
      </c>
      <c r="K9" s="4">
        <f>COUNTIFS(dados!O$3:O$17,"5")</f>
        <v>6</v>
      </c>
      <c r="L9" s="4">
        <f>COUNTIFS(dados!P$3:P$17,"5")</f>
        <v>2</v>
      </c>
      <c r="M9" s="4">
        <f>COUNTIFS(dados!Q$3:Q$17,"5")</f>
        <v>2</v>
      </c>
      <c r="N9" s="4">
        <f>COUNTIFS(dados!R$3:R$17,"5")</f>
        <v>5</v>
      </c>
      <c r="O9" s="4">
        <f>COUNTIFS(dados!S$3:S$17,"5")</f>
        <v>2</v>
      </c>
    </row>
    <row r="10" spans="1:15" x14ac:dyDescent="0.2">
      <c r="A10" s="3" t="s">
        <v>61</v>
      </c>
      <c r="B10" s="4">
        <f>(COUNTIFS(dados!F$3:F$17,"6")+COUNTIFS(dados!F$3:F$17,""))</f>
        <v>2</v>
      </c>
      <c r="C10" s="4">
        <f>(COUNTIFS(dados!G$3:G$17,"6")+COUNTIFS(dados!G$3:G$17,""))</f>
        <v>1</v>
      </c>
      <c r="D10" s="4">
        <f>(COUNTIFS(dados!H$3:H$17,"6")+COUNTIFS(dados!H$3:H$17,""))</f>
        <v>1</v>
      </c>
      <c r="E10" s="4">
        <f>(COUNTIFS(dados!I$3:I$17,"6")+COUNTIFS(dados!I$3:I$17,""))</f>
        <v>2</v>
      </c>
      <c r="F10" s="4">
        <f>(COUNTIFS(dados!J$3:J$17,"6")+COUNTIFS(dados!J$3:J$17,""))</f>
        <v>2</v>
      </c>
      <c r="G10" s="4">
        <f>(COUNTIFS(dados!K$3:K$17,"6")+COUNTIFS(dados!K$3:K$17,""))</f>
        <v>1</v>
      </c>
      <c r="H10" s="4">
        <f>(COUNTIFS(dados!L$3:L$17,"6")+COUNTIFS(dados!L$3:L$17,""))</f>
        <v>2</v>
      </c>
      <c r="I10" s="4">
        <f>(COUNTIFS(dados!M$3:M$17,"6")+COUNTIFS(dados!M$3:M$17,""))</f>
        <v>2</v>
      </c>
      <c r="J10" s="4">
        <f>(COUNTIFS(dados!N$3:N$17,"6")+COUNTIFS(dados!N$3:N$17,""))</f>
        <v>3</v>
      </c>
      <c r="K10" s="4">
        <f>(COUNTIFS(dados!O$3:O$17,"6")+COUNTIFS(dados!O$3:O$17,""))</f>
        <v>3</v>
      </c>
      <c r="L10" s="4">
        <f>(COUNTIFS(dados!P$3:P$17,"6")+COUNTIFS(dados!P$3:P$17,""))</f>
        <v>3</v>
      </c>
      <c r="M10" s="4">
        <f>(COUNTIFS(dados!Q$3:Q$17,"6")+COUNTIFS(dados!Q$3:Q$17,""))</f>
        <v>2</v>
      </c>
      <c r="N10" s="4">
        <f>(COUNTIFS(dados!R$3:R$17,"6")+COUNTIFS(dados!R$3:R$17,""))</f>
        <v>4</v>
      </c>
      <c r="O10" s="4">
        <f>(COUNTIFS(dados!S$3:S$17,"6")+COUNTIFS(dados!S$3:S$17,""))</f>
        <v>4</v>
      </c>
    </row>
    <row r="12" spans="1:15" x14ac:dyDescent="0.2">
      <c r="A12" s="5" t="s">
        <v>62</v>
      </c>
      <c r="B12" s="6">
        <f t="shared" ref="B12:O12" si="0">SUM(B5:B10)</f>
        <v>15</v>
      </c>
      <c r="C12" s="6">
        <f t="shared" si="0"/>
        <v>15</v>
      </c>
      <c r="D12" s="6">
        <f t="shared" si="0"/>
        <v>15</v>
      </c>
      <c r="E12" s="6">
        <f t="shared" si="0"/>
        <v>15</v>
      </c>
      <c r="F12" s="6">
        <f t="shared" si="0"/>
        <v>15</v>
      </c>
      <c r="G12" s="6">
        <f t="shared" si="0"/>
        <v>15</v>
      </c>
      <c r="H12" s="6">
        <f t="shared" si="0"/>
        <v>15</v>
      </c>
      <c r="I12" s="6">
        <f t="shared" si="0"/>
        <v>15</v>
      </c>
      <c r="J12" s="6">
        <f t="shared" si="0"/>
        <v>15</v>
      </c>
      <c r="K12" s="6">
        <f t="shared" si="0"/>
        <v>15</v>
      </c>
      <c r="L12" s="6">
        <f t="shared" si="0"/>
        <v>15</v>
      </c>
      <c r="M12" s="6">
        <f t="shared" si="0"/>
        <v>15</v>
      </c>
      <c r="N12" s="6">
        <f t="shared" si="0"/>
        <v>15</v>
      </c>
      <c r="O12" s="6">
        <f t="shared" si="0"/>
        <v>15</v>
      </c>
    </row>
    <row r="13" spans="1:15" x14ac:dyDescent="0.2">
      <c r="A13" s="7" t="s">
        <v>63</v>
      </c>
      <c r="B13" s="8">
        <f t="shared" ref="B13:O13" si="1">SUM(B5:B9)</f>
        <v>13</v>
      </c>
      <c r="C13" s="8">
        <f t="shared" si="1"/>
        <v>14</v>
      </c>
      <c r="D13" s="8">
        <f t="shared" si="1"/>
        <v>14</v>
      </c>
      <c r="E13" s="8">
        <f t="shared" si="1"/>
        <v>13</v>
      </c>
      <c r="F13" s="8">
        <f t="shared" si="1"/>
        <v>13</v>
      </c>
      <c r="G13" s="8">
        <f t="shared" si="1"/>
        <v>14</v>
      </c>
      <c r="H13" s="8">
        <f t="shared" si="1"/>
        <v>13</v>
      </c>
      <c r="I13" s="8">
        <f t="shared" si="1"/>
        <v>13</v>
      </c>
      <c r="J13" s="8">
        <f t="shared" si="1"/>
        <v>12</v>
      </c>
      <c r="K13" s="8">
        <f t="shared" si="1"/>
        <v>12</v>
      </c>
      <c r="L13" s="8">
        <f t="shared" si="1"/>
        <v>12</v>
      </c>
      <c r="M13" s="8">
        <f t="shared" si="1"/>
        <v>13</v>
      </c>
      <c r="N13" s="8">
        <f t="shared" si="1"/>
        <v>11</v>
      </c>
      <c r="O13" s="8">
        <f t="shared" si="1"/>
        <v>11</v>
      </c>
    </row>
    <row r="15" spans="1:15" x14ac:dyDescent="0.2">
      <c r="A15" s="9"/>
    </row>
    <row r="16" spans="1:15" x14ac:dyDescent="0.2">
      <c r="A16" s="10" t="s">
        <v>61</v>
      </c>
      <c r="B16" s="11">
        <f t="shared" ref="B16:O16" si="2">(B10/SUM(B5:B10))</f>
        <v>0.13333333333333333</v>
      </c>
      <c r="C16" s="11">
        <f t="shared" si="2"/>
        <v>6.6666666666666666E-2</v>
      </c>
      <c r="D16" s="11">
        <f t="shared" si="2"/>
        <v>6.6666666666666666E-2</v>
      </c>
      <c r="E16" s="11">
        <f t="shared" si="2"/>
        <v>0.13333333333333333</v>
      </c>
      <c r="F16" s="11">
        <f t="shared" si="2"/>
        <v>0.13333333333333333</v>
      </c>
      <c r="G16" s="11">
        <f t="shared" si="2"/>
        <v>6.6666666666666666E-2</v>
      </c>
      <c r="H16" s="11">
        <f t="shared" si="2"/>
        <v>0.13333333333333333</v>
      </c>
      <c r="I16" s="11">
        <f t="shared" si="2"/>
        <v>0.13333333333333333</v>
      </c>
      <c r="J16" s="11">
        <f t="shared" si="2"/>
        <v>0.2</v>
      </c>
      <c r="K16" s="11">
        <f t="shared" si="2"/>
        <v>0.2</v>
      </c>
      <c r="L16" s="11">
        <f t="shared" si="2"/>
        <v>0.2</v>
      </c>
      <c r="M16" s="11">
        <f t="shared" si="2"/>
        <v>0.13333333333333333</v>
      </c>
      <c r="N16" s="11">
        <f t="shared" si="2"/>
        <v>0.26666666666666666</v>
      </c>
      <c r="O16" s="11">
        <f t="shared" si="2"/>
        <v>0.26666666666666666</v>
      </c>
    </row>
    <row r="18" spans="1:15" ht="14.1" customHeight="1" x14ac:dyDescent="0.2">
      <c r="A18" s="12" t="s">
        <v>42</v>
      </c>
      <c r="B18" s="13" t="s">
        <v>43</v>
      </c>
      <c r="C18" s="13" t="s">
        <v>44</v>
      </c>
      <c r="D18" s="13" t="s">
        <v>45</v>
      </c>
      <c r="E18" s="13" t="s">
        <v>46</v>
      </c>
      <c r="F18" s="13" t="s">
        <v>47</v>
      </c>
      <c r="G18" s="13" t="s">
        <v>48</v>
      </c>
      <c r="H18" s="13" t="s">
        <v>49</v>
      </c>
      <c r="I18" s="13" t="s">
        <v>50</v>
      </c>
      <c r="J18" s="13" t="s">
        <v>51</v>
      </c>
      <c r="K18" s="13" t="s">
        <v>52</v>
      </c>
      <c r="L18" s="13" t="s">
        <v>53</v>
      </c>
      <c r="M18" s="13" t="s">
        <v>54</v>
      </c>
      <c r="N18" s="13" t="s">
        <v>55</v>
      </c>
      <c r="O18" s="13" t="s">
        <v>56</v>
      </c>
    </row>
    <row r="19" spans="1:15" ht="14.1" customHeight="1" x14ac:dyDescent="0.2">
      <c r="A19" s="14" t="s">
        <v>57</v>
      </c>
      <c r="B19" s="15">
        <f t="shared" ref="B19:O23" si="3">(B5/B$13)</f>
        <v>7.6923076923076927E-2</v>
      </c>
      <c r="C19" s="15">
        <f t="shared" si="3"/>
        <v>7.1428571428571425E-2</v>
      </c>
      <c r="D19" s="15">
        <f t="shared" si="3"/>
        <v>0.14285714285714285</v>
      </c>
      <c r="E19" s="15">
        <f t="shared" si="3"/>
        <v>7.6923076923076927E-2</v>
      </c>
      <c r="F19" s="15">
        <f t="shared" si="3"/>
        <v>7.6923076923076927E-2</v>
      </c>
      <c r="G19" s="15">
        <f t="shared" si="3"/>
        <v>7.1428571428571425E-2</v>
      </c>
      <c r="H19" s="15">
        <f t="shared" si="3"/>
        <v>7.6923076923076927E-2</v>
      </c>
      <c r="I19" s="15">
        <f t="shared" si="3"/>
        <v>7.6923076923076927E-2</v>
      </c>
      <c r="J19" s="15">
        <f t="shared" si="3"/>
        <v>8.3333333333333329E-2</v>
      </c>
      <c r="K19" s="15">
        <f t="shared" si="3"/>
        <v>8.3333333333333329E-2</v>
      </c>
      <c r="L19" s="15">
        <f t="shared" si="3"/>
        <v>8.3333333333333329E-2</v>
      </c>
      <c r="M19" s="15">
        <f t="shared" si="3"/>
        <v>0.15384615384615385</v>
      </c>
      <c r="N19" s="15">
        <f t="shared" si="3"/>
        <v>0</v>
      </c>
      <c r="O19" s="15">
        <f t="shared" si="3"/>
        <v>9.0909090909090912E-2</v>
      </c>
    </row>
    <row r="20" spans="1:15" ht="14.1" customHeight="1" x14ac:dyDescent="0.2">
      <c r="A20" s="14" t="s">
        <v>58</v>
      </c>
      <c r="B20" s="15">
        <f t="shared" si="3"/>
        <v>0.23076923076923078</v>
      </c>
      <c r="C20" s="15">
        <f t="shared" si="3"/>
        <v>7.1428571428571425E-2</v>
      </c>
      <c r="D20" s="15">
        <f t="shared" si="3"/>
        <v>0.14285714285714285</v>
      </c>
      <c r="E20" s="15">
        <f t="shared" si="3"/>
        <v>0</v>
      </c>
      <c r="F20" s="15">
        <f t="shared" si="3"/>
        <v>0.23076923076923078</v>
      </c>
      <c r="G20" s="15">
        <f t="shared" si="3"/>
        <v>0.14285714285714285</v>
      </c>
      <c r="H20" s="15">
        <f t="shared" si="3"/>
        <v>7.6923076923076927E-2</v>
      </c>
      <c r="I20" s="15">
        <f t="shared" si="3"/>
        <v>0</v>
      </c>
      <c r="J20" s="15">
        <f t="shared" si="3"/>
        <v>8.3333333333333329E-2</v>
      </c>
      <c r="K20" s="15">
        <f t="shared" si="3"/>
        <v>0</v>
      </c>
      <c r="L20" s="15">
        <f t="shared" si="3"/>
        <v>8.3333333333333329E-2</v>
      </c>
      <c r="M20" s="15">
        <f t="shared" si="3"/>
        <v>0</v>
      </c>
      <c r="N20" s="15">
        <f t="shared" si="3"/>
        <v>0</v>
      </c>
      <c r="O20" s="15">
        <f t="shared" si="3"/>
        <v>9.0909090909090912E-2</v>
      </c>
    </row>
    <row r="21" spans="1:15" ht="14.1" customHeight="1" x14ac:dyDescent="0.2">
      <c r="A21" s="14" t="s">
        <v>59</v>
      </c>
      <c r="B21" s="15">
        <f t="shared" si="3"/>
        <v>0.15384615384615385</v>
      </c>
      <c r="C21" s="15">
        <f t="shared" si="3"/>
        <v>0.21428571428571427</v>
      </c>
      <c r="D21" s="15">
        <f t="shared" si="3"/>
        <v>0.2857142857142857</v>
      </c>
      <c r="E21" s="15">
        <f t="shared" si="3"/>
        <v>0.38461538461538464</v>
      </c>
      <c r="F21" s="15">
        <f t="shared" si="3"/>
        <v>0.38461538461538464</v>
      </c>
      <c r="G21" s="15">
        <f t="shared" si="3"/>
        <v>0.42857142857142855</v>
      </c>
      <c r="H21" s="15">
        <f t="shared" si="3"/>
        <v>0.23076923076923078</v>
      </c>
      <c r="I21" s="15">
        <f t="shared" si="3"/>
        <v>0.15384615384615385</v>
      </c>
      <c r="J21" s="15">
        <f t="shared" si="3"/>
        <v>8.3333333333333329E-2</v>
      </c>
      <c r="K21" s="15">
        <f t="shared" si="3"/>
        <v>8.3333333333333329E-2</v>
      </c>
      <c r="L21" s="15">
        <f t="shared" si="3"/>
        <v>0.33333333333333331</v>
      </c>
      <c r="M21" s="15">
        <f t="shared" si="3"/>
        <v>0.38461538461538464</v>
      </c>
      <c r="N21" s="15">
        <f t="shared" si="3"/>
        <v>0</v>
      </c>
      <c r="O21" s="15">
        <f t="shared" si="3"/>
        <v>0.27272727272727271</v>
      </c>
    </row>
    <row r="22" spans="1:15" ht="14.1" customHeight="1" x14ac:dyDescent="0.2">
      <c r="A22" s="14" t="s">
        <v>60</v>
      </c>
      <c r="B22" s="15">
        <f t="shared" si="3"/>
        <v>0.30769230769230771</v>
      </c>
      <c r="C22" s="15">
        <f t="shared" si="3"/>
        <v>0.42857142857142855</v>
      </c>
      <c r="D22" s="15">
        <f t="shared" si="3"/>
        <v>0.35714285714285715</v>
      </c>
      <c r="E22" s="15">
        <f t="shared" si="3"/>
        <v>0.46153846153846156</v>
      </c>
      <c r="F22" s="15">
        <f t="shared" si="3"/>
        <v>0.23076923076923078</v>
      </c>
      <c r="G22" s="15">
        <f t="shared" si="3"/>
        <v>7.1428571428571425E-2</v>
      </c>
      <c r="H22" s="15">
        <f t="shared" si="3"/>
        <v>0.30769230769230771</v>
      </c>
      <c r="I22" s="15">
        <f t="shared" si="3"/>
        <v>0.38461538461538464</v>
      </c>
      <c r="J22" s="15">
        <f t="shared" si="3"/>
        <v>0.5</v>
      </c>
      <c r="K22" s="15">
        <f t="shared" si="3"/>
        <v>0.33333333333333331</v>
      </c>
      <c r="L22" s="15">
        <f t="shared" si="3"/>
        <v>0.33333333333333331</v>
      </c>
      <c r="M22" s="15">
        <f t="shared" si="3"/>
        <v>0.30769230769230771</v>
      </c>
      <c r="N22" s="15">
        <f t="shared" si="3"/>
        <v>0.54545454545454541</v>
      </c>
      <c r="O22" s="15">
        <f t="shared" si="3"/>
        <v>0.36363636363636365</v>
      </c>
    </row>
    <row r="23" spans="1:15" ht="14.1" customHeight="1" x14ac:dyDescent="0.2">
      <c r="A23" s="14" t="s">
        <v>28</v>
      </c>
      <c r="B23" s="15">
        <f t="shared" si="3"/>
        <v>0.23076923076923078</v>
      </c>
      <c r="C23" s="15">
        <f t="shared" si="3"/>
        <v>0.21428571428571427</v>
      </c>
      <c r="D23" s="15">
        <f t="shared" si="3"/>
        <v>7.1428571428571425E-2</v>
      </c>
      <c r="E23" s="15">
        <f t="shared" si="3"/>
        <v>7.6923076923076927E-2</v>
      </c>
      <c r="F23" s="15">
        <f t="shared" si="3"/>
        <v>7.6923076923076927E-2</v>
      </c>
      <c r="G23" s="15">
        <f t="shared" si="3"/>
        <v>0.2857142857142857</v>
      </c>
      <c r="H23" s="15">
        <f t="shared" si="3"/>
        <v>0.30769230769230771</v>
      </c>
      <c r="I23" s="15">
        <f t="shared" si="3"/>
        <v>0.38461538461538464</v>
      </c>
      <c r="J23" s="15">
        <f t="shared" si="3"/>
        <v>0.25</v>
      </c>
      <c r="K23" s="15">
        <f t="shared" si="3"/>
        <v>0.5</v>
      </c>
      <c r="L23" s="15">
        <f t="shared" si="3"/>
        <v>0.16666666666666666</v>
      </c>
      <c r="M23" s="15">
        <f t="shared" si="3"/>
        <v>0.15384615384615385</v>
      </c>
      <c r="N23" s="15">
        <f t="shared" si="3"/>
        <v>0.45454545454545453</v>
      </c>
      <c r="O23" s="15">
        <f t="shared" si="3"/>
        <v>0.18181818181818182</v>
      </c>
    </row>
    <row r="25" spans="1:15" x14ac:dyDescent="0.2">
      <c r="A25" s="16" t="s">
        <v>64</v>
      </c>
      <c r="B25" s="17">
        <f t="shared" ref="B25:O25" si="4">((B5*1+B6*2+B7*3+B8*4+B9*5)/SUM(B5:B9))</f>
        <v>3.3846153846153846</v>
      </c>
      <c r="C25" s="17">
        <f t="shared" si="4"/>
        <v>3.6428571428571428</v>
      </c>
      <c r="D25" s="17">
        <f t="shared" si="4"/>
        <v>3.0714285714285716</v>
      </c>
      <c r="E25" s="17">
        <f t="shared" si="4"/>
        <v>3.4615384615384617</v>
      </c>
      <c r="F25" s="17">
        <f t="shared" si="4"/>
        <v>3</v>
      </c>
      <c r="G25" s="17">
        <f t="shared" si="4"/>
        <v>3.3571428571428572</v>
      </c>
      <c r="H25" s="17">
        <f t="shared" si="4"/>
        <v>3.6923076923076925</v>
      </c>
      <c r="I25" s="17">
        <f t="shared" si="4"/>
        <v>4</v>
      </c>
      <c r="J25" s="17">
        <f t="shared" si="4"/>
        <v>3.75</v>
      </c>
      <c r="K25" s="17">
        <f t="shared" si="4"/>
        <v>4.166666666666667</v>
      </c>
      <c r="L25" s="17">
        <f t="shared" si="4"/>
        <v>3.4166666666666665</v>
      </c>
      <c r="M25" s="17">
        <f t="shared" si="4"/>
        <v>3.3076923076923075</v>
      </c>
      <c r="N25" s="17">
        <f t="shared" si="4"/>
        <v>4.4545454545454541</v>
      </c>
      <c r="O25" s="17">
        <f t="shared" si="4"/>
        <v>3.4545454545454546</v>
      </c>
    </row>
    <row r="27" spans="1:15" x14ac:dyDescent="0.2">
      <c r="A27" s="18" t="s">
        <v>65</v>
      </c>
      <c r="B27" s="19">
        <f>(B19+B20)</f>
        <v>0.30769230769230771</v>
      </c>
      <c r="C27" s="19">
        <f t="shared" ref="C27:O27" si="5">(C19+C20)</f>
        <v>0.14285714285714285</v>
      </c>
      <c r="D27" s="19">
        <f t="shared" si="5"/>
        <v>0.2857142857142857</v>
      </c>
      <c r="E27" s="19">
        <f t="shared" si="5"/>
        <v>7.6923076923076927E-2</v>
      </c>
      <c r="F27" s="19">
        <f t="shared" si="5"/>
        <v>0.30769230769230771</v>
      </c>
      <c r="G27" s="19">
        <f t="shared" si="5"/>
        <v>0.21428571428571427</v>
      </c>
      <c r="H27" s="19">
        <f t="shared" si="5"/>
        <v>0.15384615384615385</v>
      </c>
      <c r="I27" s="19">
        <f t="shared" si="5"/>
        <v>7.6923076923076927E-2</v>
      </c>
      <c r="J27" s="19">
        <f t="shared" si="5"/>
        <v>0.16666666666666666</v>
      </c>
      <c r="K27" s="19">
        <f t="shared" si="5"/>
        <v>8.3333333333333329E-2</v>
      </c>
      <c r="L27" s="19">
        <f t="shared" si="5"/>
        <v>0.16666666666666666</v>
      </c>
      <c r="M27" s="19">
        <f t="shared" si="5"/>
        <v>0.15384615384615385</v>
      </c>
      <c r="N27" s="19">
        <f t="shared" si="5"/>
        <v>0</v>
      </c>
      <c r="O27" s="19">
        <f t="shared" si="5"/>
        <v>0.18181818181818182</v>
      </c>
    </row>
    <row r="28" spans="1:15" x14ac:dyDescent="0.2">
      <c r="A28" s="20" t="s">
        <v>66</v>
      </c>
      <c r="B28" s="21">
        <f>(B21+B22+B23)</f>
        <v>0.69230769230769229</v>
      </c>
      <c r="C28" s="21">
        <f t="shared" ref="C28:O28" si="6">(C21+C22+C23)</f>
        <v>0.8571428571428571</v>
      </c>
      <c r="D28" s="21">
        <f t="shared" si="6"/>
        <v>0.71428571428571419</v>
      </c>
      <c r="E28" s="21">
        <f t="shared" si="6"/>
        <v>0.92307692307692313</v>
      </c>
      <c r="F28" s="21">
        <f t="shared" si="6"/>
        <v>0.69230769230769229</v>
      </c>
      <c r="G28" s="21">
        <f t="shared" si="6"/>
        <v>0.7857142857142857</v>
      </c>
      <c r="H28" s="21">
        <f t="shared" si="6"/>
        <v>0.84615384615384626</v>
      </c>
      <c r="I28" s="21">
        <f t="shared" si="6"/>
        <v>0.92307692307692313</v>
      </c>
      <c r="J28" s="21">
        <f t="shared" si="6"/>
        <v>0.83333333333333337</v>
      </c>
      <c r="K28" s="21">
        <f t="shared" si="6"/>
        <v>0.91666666666666663</v>
      </c>
      <c r="L28" s="21">
        <f t="shared" si="6"/>
        <v>0.83333333333333326</v>
      </c>
      <c r="M28" s="21">
        <f t="shared" si="6"/>
        <v>0.84615384615384615</v>
      </c>
      <c r="N28" s="21">
        <f t="shared" si="6"/>
        <v>1</v>
      </c>
      <c r="O28" s="21">
        <f t="shared" si="6"/>
        <v>0.81818181818181812</v>
      </c>
    </row>
    <row r="30" spans="1:15" x14ac:dyDescent="0.2">
      <c r="A30" s="18" t="s">
        <v>65</v>
      </c>
      <c r="B30" s="19">
        <f>(B19+B20)</f>
        <v>0.30769230769230771</v>
      </c>
      <c r="C30" s="19">
        <f t="shared" ref="C30:O30" si="7">(C19+C20)</f>
        <v>0.14285714285714285</v>
      </c>
      <c r="D30" s="19">
        <f t="shared" si="7"/>
        <v>0.2857142857142857</v>
      </c>
      <c r="E30" s="19">
        <f t="shared" si="7"/>
        <v>7.6923076923076927E-2</v>
      </c>
      <c r="F30" s="19">
        <f t="shared" si="7"/>
        <v>0.30769230769230771</v>
      </c>
      <c r="G30" s="19">
        <f t="shared" si="7"/>
        <v>0.21428571428571427</v>
      </c>
      <c r="H30" s="19">
        <f t="shared" si="7"/>
        <v>0.15384615384615385</v>
      </c>
      <c r="I30" s="19">
        <f t="shared" si="7"/>
        <v>7.6923076923076927E-2</v>
      </c>
      <c r="J30" s="19">
        <f t="shared" si="7"/>
        <v>0.16666666666666666</v>
      </c>
      <c r="K30" s="19">
        <f t="shared" si="7"/>
        <v>8.3333333333333329E-2</v>
      </c>
      <c r="L30" s="19">
        <f t="shared" si="7"/>
        <v>0.16666666666666666</v>
      </c>
      <c r="M30" s="19">
        <f t="shared" si="7"/>
        <v>0.15384615384615385</v>
      </c>
      <c r="N30" s="19">
        <f t="shared" si="7"/>
        <v>0</v>
      </c>
      <c r="O30" s="19">
        <f t="shared" si="7"/>
        <v>0.18181818181818182</v>
      </c>
    </row>
    <row r="31" spans="1:15" x14ac:dyDescent="0.2">
      <c r="A31" s="20" t="s">
        <v>67</v>
      </c>
      <c r="B31" s="21">
        <f>(B21)</f>
        <v>0.15384615384615385</v>
      </c>
      <c r="C31" s="21">
        <f t="shared" ref="C31:O31" si="8">(C21)</f>
        <v>0.21428571428571427</v>
      </c>
      <c r="D31" s="21">
        <f t="shared" si="8"/>
        <v>0.2857142857142857</v>
      </c>
      <c r="E31" s="21">
        <f t="shared" si="8"/>
        <v>0.38461538461538464</v>
      </c>
      <c r="F31" s="21">
        <f t="shared" si="8"/>
        <v>0.38461538461538464</v>
      </c>
      <c r="G31" s="21">
        <f t="shared" si="8"/>
        <v>0.42857142857142855</v>
      </c>
      <c r="H31" s="21">
        <f t="shared" si="8"/>
        <v>0.23076923076923078</v>
      </c>
      <c r="I31" s="21">
        <f t="shared" si="8"/>
        <v>0.15384615384615385</v>
      </c>
      <c r="J31" s="21">
        <f t="shared" si="8"/>
        <v>8.3333333333333329E-2</v>
      </c>
      <c r="K31" s="21">
        <f t="shared" si="8"/>
        <v>8.3333333333333329E-2</v>
      </c>
      <c r="L31" s="21">
        <f t="shared" si="8"/>
        <v>0.33333333333333331</v>
      </c>
      <c r="M31" s="21">
        <f t="shared" si="8"/>
        <v>0.38461538461538464</v>
      </c>
      <c r="N31" s="21">
        <f t="shared" si="8"/>
        <v>0</v>
      </c>
      <c r="O31" s="21">
        <f t="shared" si="8"/>
        <v>0.27272727272727271</v>
      </c>
    </row>
    <row r="32" spans="1:15" x14ac:dyDescent="0.2">
      <c r="A32" s="18" t="s">
        <v>68</v>
      </c>
      <c r="B32" s="19">
        <f>(B22+B23)</f>
        <v>0.53846153846153855</v>
      </c>
      <c r="C32" s="19">
        <f t="shared" ref="C32:O32" si="9">(C22+C23)</f>
        <v>0.64285714285714279</v>
      </c>
      <c r="D32" s="19">
        <f t="shared" si="9"/>
        <v>0.4285714285714286</v>
      </c>
      <c r="E32" s="19">
        <f t="shared" si="9"/>
        <v>0.53846153846153855</v>
      </c>
      <c r="F32" s="19">
        <f t="shared" si="9"/>
        <v>0.30769230769230771</v>
      </c>
      <c r="G32" s="19">
        <f t="shared" si="9"/>
        <v>0.3571428571428571</v>
      </c>
      <c r="H32" s="19">
        <f t="shared" si="9"/>
        <v>0.61538461538461542</v>
      </c>
      <c r="I32" s="19">
        <f t="shared" si="9"/>
        <v>0.76923076923076927</v>
      </c>
      <c r="J32" s="19">
        <f t="shared" si="9"/>
        <v>0.75</v>
      </c>
      <c r="K32" s="19">
        <f t="shared" si="9"/>
        <v>0.83333333333333326</v>
      </c>
      <c r="L32" s="19">
        <f t="shared" si="9"/>
        <v>0.5</v>
      </c>
      <c r="M32" s="19">
        <f t="shared" si="9"/>
        <v>0.46153846153846156</v>
      </c>
      <c r="N32" s="19">
        <f t="shared" si="9"/>
        <v>1</v>
      </c>
      <c r="O32" s="19">
        <f t="shared" si="9"/>
        <v>0.54545454545454541</v>
      </c>
    </row>
  </sheetData>
  <mergeCells count="1">
    <mergeCell ref="B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B6" sqref="B6"/>
    </sheetView>
  </sheetViews>
  <sheetFormatPr defaultRowHeight="12.75" x14ac:dyDescent="0.2"/>
  <sheetData>
    <row r="2" spans="2:3" x14ac:dyDescent="0.2">
      <c r="B2" t="s">
        <v>69</v>
      </c>
      <c r="C2" t="s">
        <v>5</v>
      </c>
    </row>
    <row r="3" spans="2:3" x14ac:dyDescent="0.2">
      <c r="B3" t="s">
        <v>70</v>
      </c>
      <c r="C3" t="s">
        <v>6</v>
      </c>
    </row>
    <row r="4" spans="2:3" x14ac:dyDescent="0.2">
      <c r="B4" t="s">
        <v>71</v>
      </c>
      <c r="C4" t="s">
        <v>7</v>
      </c>
    </row>
    <row r="5" spans="2:3" x14ac:dyDescent="0.2">
      <c r="B5" t="s">
        <v>72</v>
      </c>
      <c r="C5" t="s">
        <v>8</v>
      </c>
    </row>
    <row r="6" spans="2:3" x14ac:dyDescent="0.2">
      <c r="B6" t="s">
        <v>73</v>
      </c>
      <c r="C6" t="s">
        <v>9</v>
      </c>
    </row>
    <row r="7" spans="2:3" x14ac:dyDescent="0.2">
      <c r="B7" t="s">
        <v>74</v>
      </c>
      <c r="C7" t="s">
        <v>10</v>
      </c>
    </row>
    <row r="8" spans="2:3" x14ac:dyDescent="0.2">
      <c r="B8" t="s">
        <v>75</v>
      </c>
      <c r="C8" t="s">
        <v>12</v>
      </c>
    </row>
    <row r="9" spans="2:3" x14ac:dyDescent="0.2">
      <c r="B9" t="s">
        <v>76</v>
      </c>
      <c r="C9" t="s">
        <v>13</v>
      </c>
    </row>
    <row r="10" spans="2:3" x14ac:dyDescent="0.2">
      <c r="B10" t="s">
        <v>77</v>
      </c>
      <c r="C10" t="s">
        <v>14</v>
      </c>
    </row>
    <row r="11" spans="2:3" x14ac:dyDescent="0.2">
      <c r="B11" t="s">
        <v>78</v>
      </c>
      <c r="C11" t="s">
        <v>15</v>
      </c>
    </row>
    <row r="12" spans="2:3" x14ac:dyDescent="0.2">
      <c r="B12" t="s">
        <v>79</v>
      </c>
      <c r="C12" t="s">
        <v>16</v>
      </c>
    </row>
    <row r="13" spans="2:3" x14ac:dyDescent="0.2">
      <c r="B13" t="s">
        <v>80</v>
      </c>
      <c r="C13" t="s">
        <v>18</v>
      </c>
    </row>
    <row r="14" spans="2:3" x14ac:dyDescent="0.2">
      <c r="B14" t="s">
        <v>81</v>
      </c>
      <c r="C14" t="s">
        <v>20</v>
      </c>
    </row>
    <row r="15" spans="2:3" x14ac:dyDescent="0.2">
      <c r="B15" t="s">
        <v>82</v>
      </c>
      <c r="C15" t="s">
        <v>22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9" sqref="J28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</vt:lpstr>
      <vt:lpstr>subjetivas</vt:lpstr>
      <vt:lpstr>indices</vt:lpstr>
      <vt:lpstr>questoes</vt:lpstr>
      <vt:lpstr>Graficos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Joao Timoteo de Los Santos</cp:lastModifiedBy>
  <cp:revision>0</cp:revision>
  <dcterms:created xsi:type="dcterms:W3CDTF">2022-02-11T12:43:54Z</dcterms:created>
  <dcterms:modified xsi:type="dcterms:W3CDTF">2022-04-05T12:34:56Z</dcterms:modified>
</cp:coreProperties>
</file>