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nipampa\Campus Novo\Reformulcao CREA\"/>
    </mc:Choice>
  </mc:AlternateContent>
  <workbookProtection workbookAlgorithmName="SHA-512" workbookHashValue="ToT/eCXDlCzqBGtwpbopD9tVWtSM8dIllYQY9U0GeHaRi4ME6kbiniFr+K7lEHk/83Qr711U9uet2PgQ9wuQag==" workbookSaltValue="rZr/zvjlylrXdOWdCp+16A==" workbookSpinCount="100000" lockStructure="1"/>
  <bookViews>
    <workbookView xWindow="0" yWindow="0" windowWidth="16392" windowHeight="7488" tabRatio="663"/>
  </bookViews>
  <sheets>
    <sheet name="Inf. Gerais" sheetId="1" r:id="rId1"/>
    <sheet name="Comparativo" sheetId="2" r:id="rId2"/>
    <sheet name="PPC Antigo" sheetId="3" r:id="rId3"/>
    <sheet name="PPC Novo" sheetId="4" r:id="rId4"/>
    <sheet name="Equivalencia" sheetId="5" r:id="rId5"/>
  </sheets>
  <calcPr calcId="152511"/>
  <customWorkbookViews>
    <customWorkbookView name="Tomm - Modo de exibição pessoal" guid="{E7AD2C33-4F98-4541-AF85-EF5A309CAAA6}" mergeInterval="0" personalView="1" maximized="1" xWindow="-4" yWindow="-4" windowWidth="1374" windowHeight="776" tabRatio="663" activeSheetId="4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7" i="4" l="1"/>
  <c r="M109" i="4" l="1"/>
  <c r="M108" i="4"/>
  <c r="M107" i="4"/>
  <c r="M106" i="4"/>
  <c r="M105" i="4"/>
  <c r="M104" i="4"/>
  <c r="M103" i="4"/>
  <c r="M32" i="4" l="1"/>
  <c r="M28" i="4"/>
  <c r="M27" i="4"/>
  <c r="M24" i="4"/>
  <c r="M23" i="4"/>
  <c r="M22" i="4"/>
  <c r="M21" i="4"/>
  <c r="M20" i="4"/>
  <c r="M19" i="4"/>
  <c r="M18" i="4"/>
  <c r="M13" i="4"/>
  <c r="M8" i="4"/>
  <c r="M9" i="4"/>
  <c r="M11" i="4"/>
  <c r="M12" i="4"/>
  <c r="M14" i="4"/>
  <c r="M15" i="4"/>
  <c r="M16" i="4"/>
  <c r="M6" i="4" l="1"/>
  <c r="M5" i="4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1" i="4" s="1"/>
  <c r="M35" i="3"/>
  <c r="M36" i="3"/>
  <c r="M25" i="4" s="1"/>
  <c r="M37" i="3"/>
  <c r="M110" i="4" s="1"/>
  <c r="M38" i="3"/>
  <c r="M29" i="4" s="1"/>
  <c r="M39" i="3"/>
  <c r="M111" i="4" s="1"/>
  <c r="M40" i="3"/>
  <c r="M41" i="3"/>
  <c r="M42" i="3"/>
  <c r="M40" i="4" s="1"/>
  <c r="M43" i="3"/>
  <c r="M36" i="4" s="1"/>
  <c r="M44" i="3"/>
  <c r="M41" i="4" s="1"/>
  <c r="M45" i="3"/>
  <c r="M112" i="4" s="1"/>
  <c r="M46" i="3"/>
  <c r="M113" i="4" s="1"/>
  <c r="M47" i="3"/>
  <c r="M43" i="4" s="1"/>
  <c r="M48" i="3"/>
  <c r="M44" i="4" s="1"/>
  <c r="M49" i="3"/>
  <c r="M45" i="4" s="1"/>
  <c r="M50" i="3"/>
  <c r="M51" i="3"/>
  <c r="M47" i="4" s="1"/>
  <c r="M52" i="3"/>
  <c r="M53" i="3"/>
  <c r="M54" i="3"/>
  <c r="M38" i="4" s="1"/>
  <c r="M55" i="3"/>
  <c r="M56" i="3"/>
  <c r="M37" i="4" s="1"/>
  <c r="M57" i="3"/>
  <c r="M51" i="4" s="1"/>
  <c r="M58" i="3"/>
  <c r="M55" i="4" s="1"/>
  <c r="M59" i="3"/>
  <c r="M79" i="4" s="1"/>
  <c r="M82" i="4" s="1"/>
  <c r="M60" i="3"/>
  <c r="M61" i="3"/>
  <c r="M30" i="4" s="1"/>
  <c r="M62" i="3"/>
  <c r="M53" i="4" s="1"/>
  <c r="M63" i="3"/>
  <c r="M64" i="3"/>
  <c r="M65" i="3"/>
  <c r="M52" i="4" s="1"/>
  <c r="M66" i="3"/>
  <c r="M114" i="4" s="1"/>
  <c r="M67" i="3"/>
  <c r="M89" i="4" s="1"/>
  <c r="M95" i="4" s="1"/>
  <c r="M68" i="3"/>
  <c r="M115" i="4" s="1"/>
  <c r="M69" i="3"/>
  <c r="M35" i="4" s="1"/>
  <c r="M70" i="3"/>
  <c r="M64" i="4" s="1"/>
  <c r="M71" i="3"/>
  <c r="M72" i="3"/>
  <c r="M65" i="4" s="1"/>
  <c r="M4" i="3"/>
  <c r="M46" i="4" l="1"/>
  <c r="M33" i="4"/>
  <c r="M83" i="4"/>
  <c r="M84" i="4"/>
  <c r="M124" i="4"/>
  <c r="M125" i="4" s="1"/>
  <c r="M96" i="4"/>
  <c r="M97" i="4"/>
  <c r="M66" i="4"/>
  <c r="M59" i="4"/>
  <c r="M73" i="3"/>
  <c r="M10" i="4"/>
  <c r="M126" i="4" l="1"/>
  <c r="M74" i="3"/>
  <c r="M75" i="3"/>
  <c r="M67" i="4"/>
  <c r="M69" i="4" l="1"/>
  <c r="Q95" i="4"/>
  <c r="Q82" i="4"/>
  <c r="Q83" i="4" s="1"/>
  <c r="Q124" i="4"/>
  <c r="M68" i="4"/>
  <c r="Q125" i="4" l="1"/>
  <c r="Q126" i="4"/>
  <c r="Q96" i="4"/>
  <c r="Q97" i="4"/>
  <c r="Q84" i="4"/>
</calcChain>
</file>

<file path=xl/sharedStrings.xml><?xml version="1.0" encoding="utf-8"?>
<sst xmlns="http://schemas.openxmlformats.org/spreadsheetml/2006/main" count="1050" uniqueCount="450">
  <si>
    <t>BA011015</t>
  </si>
  <si>
    <t>BA011004</t>
  </si>
  <si>
    <t>BA011010</t>
  </si>
  <si>
    <t>BA010903</t>
  </si>
  <si>
    <t>BA017501</t>
  </si>
  <si>
    <t>BA011517</t>
  </si>
  <si>
    <t>BA011503</t>
  </si>
  <si>
    <t>BA010904</t>
  </si>
  <si>
    <t>BA010985</t>
  </si>
  <si>
    <t>BA010906</t>
  </si>
  <si>
    <t>BA011703</t>
  </si>
  <si>
    <t>BA015712</t>
  </si>
  <si>
    <t>BA010801</t>
  </si>
  <si>
    <t>BA010905</t>
  </si>
  <si>
    <t>BA011012</t>
  </si>
  <si>
    <t>BA011019</t>
  </si>
  <si>
    <t>BA010803</t>
  </si>
  <si>
    <t>BA010907</t>
  </si>
  <si>
    <t>BA011728</t>
  </si>
  <si>
    <t>BA000118</t>
  </si>
  <si>
    <t>BA011030</t>
  </si>
  <si>
    <t>BA010986</t>
  </si>
  <si>
    <t>PPC 2010</t>
  </si>
  <si>
    <t>PPC 2014</t>
  </si>
  <si>
    <t>Código</t>
  </si>
  <si>
    <t>Componente Curricular</t>
  </si>
  <si>
    <t>Medida resolutiva</t>
  </si>
  <si>
    <t>1° Semestre</t>
  </si>
  <si>
    <t>Geometria Analítica</t>
  </si>
  <si>
    <t>Sem pendências.</t>
  </si>
  <si>
    <t>Cálculo I</t>
  </si>
  <si>
    <t>BA 011505</t>
  </si>
  <si>
    <t>Química Geral</t>
  </si>
  <si>
    <t>BA 011501</t>
  </si>
  <si>
    <t>Química Geral Experimental</t>
  </si>
  <si>
    <t>BA 010901</t>
  </si>
  <si>
    <t>Física I</t>
  </si>
  <si>
    <t>BA 010902</t>
  </si>
  <si>
    <t>Laboratório de Física I</t>
  </si>
  <si>
    <t>BA000283</t>
  </si>
  <si>
    <t>Introdução à Engenharia de Energia e Ambiente</t>
  </si>
  <si>
    <t>Introdução à Engenharia de Energia</t>
  </si>
  <si>
    <t>BA</t>
  </si>
  <si>
    <t>Princípios de Conversão de Energia</t>
  </si>
  <si>
    <t>Disciplina nova</t>
  </si>
  <si>
    <t>2° Semestre</t>
  </si>
  <si>
    <t>Cálculo II</t>
  </si>
  <si>
    <t>Física II</t>
  </si>
  <si>
    <t>Laboratório de Física II</t>
  </si>
  <si>
    <t>Desenho Técnico I</t>
  </si>
  <si>
    <t>BA011023</t>
  </si>
  <si>
    <t>Álgebra Linear</t>
  </si>
  <si>
    <t>Ciências dos Materiais</t>
  </si>
  <si>
    <t>Mecânica Geral</t>
  </si>
  <si>
    <t>Sem pendências</t>
  </si>
  <si>
    <t>Algoritmos e Programação</t>
  </si>
  <si>
    <t>BA101993</t>
  </si>
  <si>
    <t>Fundamentos de Administração</t>
  </si>
  <si>
    <t>CCCG</t>
  </si>
  <si>
    <t>BA011740</t>
  </si>
  <si>
    <t>Ambiente, Energia e Sociedade</t>
  </si>
  <si>
    <t>3° Semestre</t>
  </si>
  <si>
    <t>Cálculo III</t>
  </si>
  <si>
    <t>Física III</t>
  </si>
  <si>
    <t>Laboratório de Física III</t>
  </si>
  <si>
    <t>Desenho Técnico II</t>
  </si>
  <si>
    <t>BA010912</t>
  </si>
  <si>
    <t>Resistência dos Materiais</t>
  </si>
  <si>
    <t>BA015715</t>
  </si>
  <si>
    <t>Ciências do Ambiente</t>
  </si>
  <si>
    <t>Economia Industrial</t>
  </si>
  <si>
    <t>Probabilidade e Estatística</t>
  </si>
  <si>
    <t>4° Semestre</t>
  </si>
  <si>
    <t>Equações Diferenciais</t>
  </si>
  <si>
    <t>Termodinâmica para Engenharia</t>
  </si>
  <si>
    <t>BA000253</t>
  </si>
  <si>
    <t>Gestão e Planejamento Ambiental</t>
  </si>
  <si>
    <t>Projetos de Engenharia de Energia I</t>
  </si>
  <si>
    <t>Equivalência:Projeto Integrado.</t>
  </si>
  <si>
    <t>BA011742</t>
  </si>
  <si>
    <t>Eletromagnetismo</t>
  </si>
  <si>
    <t>Conversão estática de energia I</t>
  </si>
  <si>
    <t>Equivalência: BA000244</t>
  </si>
  <si>
    <t>Química Analítica Teórica</t>
  </si>
  <si>
    <t>Química Analítica Experimental</t>
  </si>
  <si>
    <t>BA010990</t>
  </si>
  <si>
    <t>Introdução à Eletrônica</t>
  </si>
  <si>
    <t>BA000254</t>
  </si>
  <si>
    <t>Sensoriamento Remoto Aplicado á Engenharia</t>
  </si>
  <si>
    <t>5° Semestre</t>
  </si>
  <si>
    <t>BA011736</t>
  </si>
  <si>
    <t>Circuitos Elétricos I</t>
  </si>
  <si>
    <t>Cálculo Numérico</t>
  </si>
  <si>
    <t>Métodos Numéricos e Computacionais</t>
  </si>
  <si>
    <t>Projetos de Engenharia de Energia II</t>
  </si>
  <si>
    <t>BA011743</t>
  </si>
  <si>
    <t>Combustão</t>
  </si>
  <si>
    <t>Termodinâmica Aplicada</t>
  </si>
  <si>
    <t>BA000200</t>
  </si>
  <si>
    <t>Fenômenos dos Transportes</t>
  </si>
  <si>
    <t>Química Orgânica I</t>
  </si>
  <si>
    <t>Química Orgânica Experim. I</t>
  </si>
  <si>
    <t>BA011741</t>
  </si>
  <si>
    <t>Mecânica dos Fluídos</t>
  </si>
  <si>
    <t>6° Semestre</t>
  </si>
  <si>
    <t>BA000239</t>
  </si>
  <si>
    <t>Sistemas de Controle</t>
  </si>
  <si>
    <t>BA011744</t>
  </si>
  <si>
    <t>Circuitos Elétricos II</t>
  </si>
  <si>
    <t>Física de Baixa Atmosfera</t>
  </si>
  <si>
    <t>Tecnologia de Energia Solar</t>
  </si>
  <si>
    <t>Equivalência: Tec Energia Solar Térmica</t>
  </si>
  <si>
    <t>Conversão Eletromecânica de Energia I</t>
  </si>
  <si>
    <t>Equivalência: BA000242+BA000243</t>
  </si>
  <si>
    <t>BA011745</t>
  </si>
  <si>
    <t>Radiação Solar</t>
  </si>
  <si>
    <t>BA000240</t>
  </si>
  <si>
    <t>Eletrônica Digital</t>
  </si>
  <si>
    <t>BA000241</t>
  </si>
  <si>
    <t>Máquinas de Fluxo</t>
  </si>
  <si>
    <t>BA010988</t>
  </si>
  <si>
    <t>Transferência de Calor e Massa I</t>
  </si>
  <si>
    <t>7° Semestre</t>
  </si>
  <si>
    <t>Conversão Eletromecânica de Energia II</t>
  </si>
  <si>
    <t>Equivalência:BA000242+BA000243</t>
  </si>
  <si>
    <t>Simulação de Sistemas de Energia</t>
  </si>
  <si>
    <t>Projeto de Engenharia de Energia III</t>
  </si>
  <si>
    <t>BA000249</t>
  </si>
  <si>
    <t>Controle por computador</t>
  </si>
  <si>
    <t>Máquinas Elétricas</t>
  </si>
  <si>
    <t>BA000243</t>
  </si>
  <si>
    <t>Laboratório de máquinas elétricas</t>
  </si>
  <si>
    <t>BA000244</t>
  </si>
  <si>
    <t>Eletrônica de Potência</t>
  </si>
  <si>
    <t>BA000245</t>
  </si>
  <si>
    <t>Sistemas Digitais Aplicados</t>
  </si>
  <si>
    <t>BA000247</t>
  </si>
  <si>
    <t>Tec. de Sistemas Fotovoltaicos</t>
  </si>
  <si>
    <t>BA010989</t>
  </si>
  <si>
    <t>Transferência de Calor e Massa II</t>
  </si>
  <si>
    <t>BA011746</t>
  </si>
  <si>
    <t>Eletroquímica</t>
  </si>
  <si>
    <t>8° Semestre</t>
  </si>
  <si>
    <t>Tecnologia de Biocombustíveis</t>
  </si>
  <si>
    <t>Tecnologia de Combustíveis</t>
  </si>
  <si>
    <t>BA000250</t>
  </si>
  <si>
    <t>Instalações Elétricas</t>
  </si>
  <si>
    <t>BA000248</t>
  </si>
  <si>
    <t>Máquinas Térmicas</t>
  </si>
  <si>
    <t>Controle por Computador</t>
  </si>
  <si>
    <t>BA000251</t>
  </si>
  <si>
    <t>Instrumentação para EE</t>
  </si>
  <si>
    <t>BA000252</t>
  </si>
  <si>
    <t>Tec. De Energia Hidráulica</t>
  </si>
  <si>
    <t>Projeto Integrado de Energia e Ambiente</t>
  </si>
  <si>
    <t>9° Semestre</t>
  </si>
  <si>
    <t>Qualidade de Energia</t>
  </si>
  <si>
    <t>Centrais térmicas e hídricas</t>
  </si>
  <si>
    <t>Tecnologia de Sistemas Eólicos</t>
  </si>
  <si>
    <t>Tecnologia de Sistemas Eólicos I</t>
  </si>
  <si>
    <t>Equivalência: Tec. Sistemas Eólicos</t>
  </si>
  <si>
    <t>Tec. de Energia Solar Térmica</t>
  </si>
  <si>
    <t>Centrais Termelétricas</t>
  </si>
  <si>
    <t>Geoprocessamento e Topografia</t>
  </si>
  <si>
    <t>Tec. de Hidrogênio</t>
  </si>
  <si>
    <t>Avaliação de Impactos Ambientais</t>
  </si>
  <si>
    <t>10° Semestre</t>
  </si>
  <si>
    <t>Trabalho de Conclusão de Curso</t>
  </si>
  <si>
    <t>Equivalência: TCCI+TCC II</t>
  </si>
  <si>
    <t>Atividades Complementares</t>
  </si>
  <si>
    <t>Atividades Complementares de Graduação (ACG)</t>
  </si>
  <si>
    <t>Estágio Supervisionado</t>
  </si>
  <si>
    <t>Eixos</t>
  </si>
  <si>
    <t>Eixo I – Sistemas de Energia Fotovoltaica e Eólica</t>
  </si>
  <si>
    <t>Instrumentação para Engenharia de Energia</t>
  </si>
  <si>
    <t>Conversão Estática de Energia II</t>
  </si>
  <si>
    <t>Planejamento Energético</t>
  </si>
  <si>
    <t>Projeto e modelagem de máquinas elétricas</t>
  </si>
  <si>
    <t>Tópicos Especiais em Engenharia de Energia</t>
  </si>
  <si>
    <t>Tecnologia de Sistemas Eólicos II</t>
  </si>
  <si>
    <t>Acionamento eletrônico para sistemas de energia</t>
  </si>
  <si>
    <t>Eixo II - Sistemas de Energia Termoquímica e de Fluidos</t>
  </si>
  <si>
    <t>Laboratório de sistemas de fluidos</t>
  </si>
  <si>
    <t>Produção de Energia a partir de Biomassa II</t>
  </si>
  <si>
    <t>Tecnologia do Hidrogênio</t>
  </si>
  <si>
    <t>Tecnologia de Energia Solar Térmica</t>
  </si>
  <si>
    <t>Eixo Geral</t>
  </si>
  <si>
    <t>Meteorologia e Climatologia</t>
  </si>
  <si>
    <t xml:space="preserve">Introdução à Energia Nuclear </t>
  </si>
  <si>
    <t>Introdução à Energia Maremotriz</t>
  </si>
  <si>
    <t>Materiais para Armazenamento e Geração de Energia</t>
  </si>
  <si>
    <t>BA000242</t>
  </si>
  <si>
    <t>BA010993</t>
  </si>
  <si>
    <t>Fundamentos da Administração</t>
  </si>
  <si>
    <t>Química Orgânica Experimental</t>
  </si>
  <si>
    <t>BA000246</t>
  </si>
  <si>
    <t xml:space="preserve">Projeto Integrado de Energia e Ambiente </t>
  </si>
  <si>
    <t xml:space="preserve">Trabalho de Conclusão de Curso I </t>
  </si>
  <si>
    <t>Trabalho de Conclusão de Curso II</t>
  </si>
  <si>
    <t>Produção Acadêmico Científica</t>
  </si>
  <si>
    <t>Libras</t>
  </si>
  <si>
    <t>Higiene e Segurança no Trabalho (EQ)</t>
  </si>
  <si>
    <t>Tópicos Jurídicos e Sociais</t>
  </si>
  <si>
    <t>EP048</t>
  </si>
  <si>
    <t>Metrologia e Ensaios (EP)</t>
  </si>
  <si>
    <t>EP063</t>
  </si>
  <si>
    <t>Gestão e Inovação Tecnológica (EP)</t>
  </si>
  <si>
    <t>EP053</t>
  </si>
  <si>
    <t>Gestão de Projetos (EP)</t>
  </si>
  <si>
    <t>Fundamentos de Automação Hidráulica e Pneumática (EP)</t>
  </si>
  <si>
    <t>Controle De Processos (EQ)</t>
  </si>
  <si>
    <r>
      <t>Projeto em Sistemas de Fluido e Termoquímico</t>
    </r>
    <r>
      <rPr>
        <sz val="8"/>
        <color theme="1"/>
        <rFont val="Cambria"/>
        <family val="1"/>
      </rPr>
      <t> </t>
    </r>
  </si>
  <si>
    <t>Período</t>
  </si>
  <si>
    <t>Créd./CH</t>
  </si>
  <si>
    <t>Tipo</t>
  </si>
  <si>
    <t>Código - Disciplinas</t>
  </si>
  <si>
    <t>Cred.</t>
  </si>
  <si>
    <t>C.H.</t>
  </si>
  <si>
    <t>CT</t>
  </si>
  <si>
    <t>CP</t>
  </si>
  <si>
    <t>Pré Requisitos</t>
  </si>
  <si>
    <t>Profissional.</t>
  </si>
  <si>
    <t>BA000283 - Introdução à Engenharia de Energia e Ambiente</t>
  </si>
  <si>
    <t>Básica</t>
  </si>
  <si>
    <t>BA011004 - Cálculo I</t>
  </si>
  <si>
    <t>BA011015 - Geometria Analítica</t>
  </si>
  <si>
    <t>1°</t>
  </si>
  <si>
    <t>BA010901 - Física I</t>
  </si>
  <si>
    <t>BA010902 - Laboratório de Física I</t>
  </si>
  <si>
    <r>
      <t>Co-requisito:</t>
    </r>
    <r>
      <rPr>
        <sz val="9"/>
        <color rgb="FF000000"/>
        <rFont val="Cambria"/>
        <family val="1"/>
      </rPr>
      <t xml:space="preserve"> Física I</t>
    </r>
  </si>
  <si>
    <t>BA011505 - Química Geral</t>
  </si>
  <si>
    <t>BA011501 - Química Geral Experimental</t>
  </si>
  <si>
    <r>
      <t>Co-requisito:</t>
    </r>
    <r>
      <rPr>
        <sz val="9"/>
        <color rgb="FF000000"/>
        <rFont val="Cambria"/>
        <family val="1"/>
      </rPr>
      <t xml:space="preserve"> Química Geral</t>
    </r>
  </si>
  <si>
    <t>BA011010 - Cálculo II</t>
  </si>
  <si>
    <t>BA010903 - Física II</t>
  </si>
  <si>
    <t>Física I + Cálculo I</t>
  </si>
  <si>
    <t>2°</t>
  </si>
  <si>
    <t>BA010904 - Laboratório de Física II</t>
  </si>
  <si>
    <r>
      <t>Laboratório de Física I</t>
    </r>
    <r>
      <rPr>
        <b/>
        <sz val="9"/>
        <color rgb="FF000000"/>
        <rFont val="Cambria"/>
        <family val="1"/>
      </rPr>
      <t xml:space="preserve"> </t>
    </r>
    <r>
      <rPr>
        <sz val="9"/>
        <color rgb="FF000000"/>
        <rFont val="Cambria"/>
        <family val="1"/>
      </rPr>
      <t>+</t>
    </r>
    <r>
      <rPr>
        <b/>
        <sz val="9"/>
        <color rgb="FF000000"/>
        <rFont val="Cambria"/>
        <family val="1"/>
      </rPr>
      <t xml:space="preserve"> Co-requisito:</t>
    </r>
    <r>
      <rPr>
        <sz val="9"/>
        <color rgb="FF000000"/>
        <rFont val="Cambria"/>
        <family val="1"/>
      </rPr>
      <t xml:space="preserve"> Física II</t>
    </r>
  </si>
  <si>
    <t>BA017501 - Algoritmos e Programação</t>
  </si>
  <si>
    <t>BA010801 -Desenho Técnico I</t>
  </si>
  <si>
    <t>BA010993 - Fundamentos de Administração</t>
  </si>
  <si>
    <t>BA011740 - Ambiente, Energia e Sociedade</t>
  </si>
  <si>
    <t>BA011019 - Cálculo III</t>
  </si>
  <si>
    <t>BA010907 - Mecânica Geral</t>
  </si>
  <si>
    <t>Física I  + Cálculo II</t>
  </si>
  <si>
    <t>BA010905 - Física III</t>
  </si>
  <si>
    <t>Física II + Cálculo II</t>
  </si>
  <si>
    <t>3°</t>
  </si>
  <si>
    <t>BA010906 - Laboratório de Física III</t>
  </si>
  <si>
    <r>
      <t>Laboratório de Física II +</t>
    </r>
    <r>
      <rPr>
        <b/>
        <sz val="9"/>
        <color rgb="FF000000"/>
        <rFont val="Cambria"/>
        <family val="1"/>
      </rPr>
      <t xml:space="preserve"> Co-requisito:</t>
    </r>
    <r>
      <rPr>
        <sz val="9"/>
        <color rgb="FF000000"/>
        <rFont val="Cambria"/>
        <family val="1"/>
      </rPr>
      <t xml:space="preserve"> Física III</t>
    </r>
  </si>
  <si>
    <t>BA010803 - Desenho Técnico II</t>
  </si>
  <si>
    <t>BA015715 - Ciências do Ambiente</t>
  </si>
  <si>
    <t>BA011012 - Probabilidade e Estatística</t>
  </si>
  <si>
    <t>BA015712 - Economia Industrial</t>
  </si>
  <si>
    <t>BA000118 - Equações Diferenciais</t>
  </si>
  <si>
    <t>Cálculo III + Geometria Analítica</t>
  </si>
  <si>
    <t>Profisional.</t>
  </si>
  <si>
    <t>BA011503 - Química Analítica Teórica</t>
  </si>
  <si>
    <t>4°</t>
  </si>
  <si>
    <t>BA011517 - Química Analítica Experimental</t>
  </si>
  <si>
    <r>
      <t>Co-requisito:</t>
    </r>
    <r>
      <rPr>
        <sz val="9"/>
        <color rgb="FF000000"/>
        <rFont val="Cambria"/>
        <family val="1"/>
      </rPr>
      <t xml:space="preserve"> Química Analítica Teórica</t>
    </r>
  </si>
  <si>
    <t>BA010990 - Introdução à Eletrônica</t>
  </si>
  <si>
    <t>Fisica III</t>
  </si>
  <si>
    <t>BA000254 - Sensoriamento Remoto Aplicado á Engenharia</t>
  </si>
  <si>
    <t>BA010985 - Ciências dos Materiais</t>
  </si>
  <si>
    <t>BA010986 - Termodinâmica para Engenharia</t>
  </si>
  <si>
    <t>Física II + Cálculo III</t>
  </si>
  <si>
    <t>BA011736 - Circuitos Elétricos I</t>
  </si>
  <si>
    <t>Fisica III + Equações Diferenciais</t>
  </si>
  <si>
    <t>BA011030 - Cálculo Numérico</t>
  </si>
  <si>
    <t>Algoritmos e Programação + Equações Diferenciais</t>
  </si>
  <si>
    <t>5°</t>
  </si>
  <si>
    <t>BA010912 - Resistência dos Materiais</t>
  </si>
  <si>
    <t>Mecânica Geral + Ciências dos Materiais</t>
  </si>
  <si>
    <t>BA011703 - Química Orgânica I</t>
  </si>
  <si>
    <t>BA011742 - Eletromagnetismo</t>
  </si>
  <si>
    <t>Física III + Equações Diferenciais</t>
  </si>
  <si>
    <t>BA011728 - Química Orgânica Experim. I</t>
  </si>
  <si>
    <r>
      <t>Co-requisito:</t>
    </r>
    <r>
      <rPr>
        <sz val="9"/>
        <color theme="1"/>
        <rFont val="Cambria"/>
        <family val="1"/>
      </rPr>
      <t xml:space="preserve"> Química Orgânica I</t>
    </r>
  </si>
  <si>
    <t>Específica</t>
  </si>
  <si>
    <t>BA011741 - Mecânica dos Fluídos</t>
  </si>
  <si>
    <t>BA010988 - Transferência de Calor e Massa I</t>
  </si>
  <si>
    <t>BA000239 - Sistemas de Controle</t>
  </si>
  <si>
    <t>BA011743 - Combustão</t>
  </si>
  <si>
    <t>6°</t>
  </si>
  <si>
    <t>BA011744 - Circuitos Elétricos II</t>
  </si>
  <si>
    <t>BA011745 - Radiação Solar</t>
  </si>
  <si>
    <t>BA000240 - Eletrônica digital</t>
  </si>
  <si>
    <t>BA000241 - Máquinas de Fluxo</t>
  </si>
  <si>
    <t>Mecânica dos Fluídos + Termodinâmica para a Engenharia</t>
  </si>
  <si>
    <t>BA000242 - Máquinas Elétricas</t>
  </si>
  <si>
    <t>Eletromagnetismo + Circuitos Elétricos II</t>
  </si>
  <si>
    <t>7°</t>
  </si>
  <si>
    <t>BA0002423- Laboratório de Máquinas Elétricas</t>
  </si>
  <si>
    <r>
      <t xml:space="preserve">Co-requisito: </t>
    </r>
    <r>
      <rPr>
        <sz val="9"/>
        <color theme="1"/>
        <rFont val="Cambria"/>
        <family val="1"/>
      </rPr>
      <t>Máquinas Elétricas</t>
    </r>
  </si>
  <si>
    <t>BA000244 - Eletrônica de Potência</t>
  </si>
  <si>
    <t>Introdução à Eletrônica + Eletromagnetismo</t>
  </si>
  <si>
    <t>BA000245 - Sistemas Digitais Aplicado</t>
  </si>
  <si>
    <t>BA000247 - Tecnologia de Sistemas Fotovoltaicos</t>
  </si>
  <si>
    <t>BA010989 - Transferência de Calor e Massa II</t>
  </si>
  <si>
    <t>BA000253 - Gestão e Planejamento Ambiental</t>
  </si>
  <si>
    <t>BA011746 - Eletroquímica</t>
  </si>
  <si>
    <t>BA000248 - Máquinas Térmicas</t>
  </si>
  <si>
    <t>Transferência de Calor e Massa I + Termodinâmica para Engenharia</t>
  </si>
  <si>
    <t>BA000249 - Controle por Computador</t>
  </si>
  <si>
    <t>8°</t>
  </si>
  <si>
    <t>BA000250 - Sistemas Elétricos de Potência - Subestações, Transmissão e Distribuição de Energia Elétrica</t>
  </si>
  <si>
    <t>BA000251 - Instrumentação para Engenharia de Energia</t>
  </si>
  <si>
    <r>
      <t xml:space="preserve">Máquinas Elétricas + Máquinas de Fluxo                             </t>
    </r>
    <r>
      <rPr>
        <b/>
        <sz val="9"/>
        <color theme="1"/>
        <rFont val="Cambria"/>
        <family val="1"/>
      </rPr>
      <t>Co-requisito</t>
    </r>
    <r>
      <rPr>
        <sz val="9"/>
        <color theme="1"/>
        <rFont val="Cambria"/>
        <family val="1"/>
      </rPr>
      <t>: Máquinas Térmicas</t>
    </r>
  </si>
  <si>
    <t>BA000252 - Tecnologia de Energia Hidráulica</t>
  </si>
  <si>
    <t>Máquinas de Fluxo + Máquinas Elétricas</t>
  </si>
  <si>
    <t>BA000246 - Tecnologia de Biocombustíveis</t>
  </si>
  <si>
    <t>Máquinas Térmicas + Radiação Solar</t>
  </si>
  <si>
    <t>Combustão + Máquinas Térmicas + Máquinas Elétricas</t>
  </si>
  <si>
    <t>9°</t>
  </si>
  <si>
    <t>Trabalho de Conclusão de Curso I</t>
  </si>
  <si>
    <t>10°</t>
  </si>
  <si>
    <t>Carga horária total</t>
  </si>
  <si>
    <t>-</t>
  </si>
  <si>
    <t>Sem.</t>
  </si>
  <si>
    <t>Créd.</t>
  </si>
  <si>
    <t>/CH</t>
  </si>
  <si>
    <t>Código – Componente Curricular</t>
  </si>
  <si>
    <t>Profissional</t>
  </si>
  <si>
    <t>BA000283 - Introdução à Engenharia de Energia</t>
  </si>
  <si>
    <t>Princípios de Conversão de  Energia</t>
  </si>
  <si>
    <t>BA011518 Laboratório de Química Geral</t>
  </si>
  <si>
    <t>BA010801 - Desenho Técnico I</t>
  </si>
  <si>
    <t>BA011020 - Álgebra Linear</t>
  </si>
  <si>
    <t>BA010912 - Resistência dos  Materiais</t>
  </si>
  <si>
    <t xml:space="preserve">Profissional </t>
  </si>
  <si>
    <t xml:space="preserve">Específica </t>
  </si>
  <si>
    <t>BA00xxxx - Projeto de Engenharia de Energia I</t>
  </si>
  <si>
    <t>CH mínima de 1140 horas obrigatórias</t>
  </si>
  <si>
    <t xml:space="preserve">Conversão estática de Energia I </t>
  </si>
  <si>
    <t>BA0xxxxx - Métodos Numéricos e Computacionais</t>
  </si>
  <si>
    <t>Profisional</t>
  </si>
  <si>
    <t>BA0xxxxx - Projeto de Engenharia de Energia II</t>
  </si>
  <si>
    <t>BA011743 -Combustão</t>
  </si>
  <si>
    <t>BA 000248 - Máquinas Térmicas</t>
  </si>
  <si>
    <t>Equações Diferenciais + Física II</t>
  </si>
  <si>
    <t xml:space="preserve">BA011744 - Circuitos Elétricos II </t>
  </si>
  <si>
    <t>Física da Atmosfera</t>
  </si>
  <si>
    <t>BAxxxxxx – Máquinas de Fluido I</t>
  </si>
  <si>
    <t>Energia Solar</t>
  </si>
  <si>
    <t>BAxxxxxx - Conversão Eletromecânica de Energia I</t>
  </si>
  <si>
    <t>Conversão Eletromecânica de Energia I, Circuitos Elétricos II e Conversão Estática de Energia I</t>
  </si>
  <si>
    <t>Máquinas de Fluido I</t>
  </si>
  <si>
    <t>x</t>
  </si>
  <si>
    <t>CH: 2250 horas</t>
  </si>
  <si>
    <t>Projetos de Engenharia de Energia III</t>
  </si>
  <si>
    <t>CH: 2595 horas</t>
  </si>
  <si>
    <t>Sistemas Elétricos de Potencia I</t>
  </si>
  <si>
    <t>Conversão Eletromecânica II</t>
  </si>
  <si>
    <t>Centrais Térmicas e Hídricas</t>
  </si>
  <si>
    <t>CH: 3225 horas</t>
  </si>
  <si>
    <t>Atividades Complementares (ACG)</t>
  </si>
  <si>
    <t xml:space="preserve">Trabalho de Conclusão de Curso </t>
  </si>
  <si>
    <t>4.3. Componentes Curriculares Complementares distribuídas por eixos</t>
  </si>
  <si>
    <t>Eixo</t>
  </si>
  <si>
    <t>Código - Componente curricular</t>
  </si>
  <si>
    <t>Sistemas de Energia Fotovoltaica e Eólica</t>
  </si>
  <si>
    <t>Conversão Estática de Energia I + Circuitos Elétricos II</t>
  </si>
  <si>
    <t>Sistemas Elétricos de Potência II</t>
  </si>
  <si>
    <t>Tecnologia de Sistemas Fotovoltaicos</t>
  </si>
  <si>
    <t>Energia Solar, Conversão Estática de Energia II</t>
  </si>
  <si>
    <t>Sistemas de Energia Conectados à rede</t>
  </si>
  <si>
    <t>Conversão Estática de Energia II, Circuitos Elétricos II, Instalações Elétricas e SEP</t>
  </si>
  <si>
    <t>Circuitos Elétricos II + Conversão Estática de Energia II</t>
  </si>
  <si>
    <t>Laboratório de sistemas térmicos e de fluidos</t>
  </si>
  <si>
    <t>Eletroquímica </t>
  </si>
  <si>
    <t>Simulação Computacional de Sistemas Fluidos</t>
  </si>
  <si>
    <t>Processos de Produção de Biomassa I</t>
  </si>
  <si>
    <t>Processos de Produção de Biomassa II</t>
  </si>
  <si>
    <t>Projeto de sistemas termofluidos</t>
  </si>
  <si>
    <t>C.H. Obtida</t>
  </si>
  <si>
    <t>BA 011518</t>
  </si>
  <si>
    <t>Laboratório de Química Geral</t>
  </si>
  <si>
    <t>Esta planilha tem como finalidade comparar de modo prático as cargas horárias para migração dos alunos de Engenharia de Energias Renováveis e Ambiente para Engenharia de Energia</t>
  </si>
  <si>
    <t>O aluno na Engenharia de Energia deve cumprir 3660h e no EERA são 3900h. Assim o aluno ao migrar tem redução de 240h de curso;</t>
  </si>
  <si>
    <t>BA000200 - Fenômenos dos Transportes</t>
  </si>
  <si>
    <t>BA000xxx - Máquinas de Fluido II</t>
  </si>
  <si>
    <t>Maquinas de Fluido II</t>
  </si>
  <si>
    <t>Sistemas Elétricos de Potência I</t>
  </si>
  <si>
    <t>Sistemas elétricos de potência - Subestações, Transmissão e Distribuição de Energia Elétrica</t>
  </si>
  <si>
    <t>5º</t>
  </si>
  <si>
    <t>6º</t>
  </si>
  <si>
    <t>Sem pendências, alterado do 3° semestre para o 2° semestre.</t>
  </si>
  <si>
    <t>Sem pendência</t>
  </si>
  <si>
    <t>Sem pendênciasSem pendências, alterado do 6° semestre para o 5° semestre.</t>
  </si>
  <si>
    <t>Equivalência: Transferência de Calor e Massa I e Transferência de Calor e Massa II</t>
  </si>
  <si>
    <t>Alterado do 5º semestre para o 3º Semestre.</t>
  </si>
  <si>
    <t>Alterado do 5º semestre para o 4º Semestre</t>
  </si>
  <si>
    <t>Máquinas de Fluído I</t>
  </si>
  <si>
    <t>Sem pendências, alterado do 7° semestre para o 5° semestre.</t>
  </si>
  <si>
    <t>Alterado do 8º semestre para o 5º Semestre</t>
  </si>
  <si>
    <t>Alterado do 8º semestre para o 7º Semestre</t>
  </si>
  <si>
    <t>Equivalência: Tecnologia de Energia Hidráulica + Centrais Termelétricas</t>
  </si>
  <si>
    <t>Equivalência: Sistemas Digitais Aplicados</t>
  </si>
  <si>
    <t>Controle da Poluição Atmosférica</t>
  </si>
  <si>
    <t>Se o aluno cursou uma disciplina de 30h aproveitará só 30h tendo que realizar 2 disciplinas de 30h.</t>
  </si>
  <si>
    <t>EQ??????</t>
  </si>
  <si>
    <t>EP??????</t>
  </si>
  <si>
    <t>Tópicos Jurídicos e Sociais (EP)</t>
  </si>
  <si>
    <t>Automação de Processos Industriais (EP)</t>
  </si>
  <si>
    <t xml:space="preserve">Tecnologia Sistemas Fotovoltaicos </t>
  </si>
  <si>
    <t>Produção de Energia a partir  de Biomassa I</t>
  </si>
  <si>
    <t>Projeto de sistemas temofluidos</t>
  </si>
  <si>
    <t>Olhar quadro de Eixos</t>
  </si>
  <si>
    <t>4.</t>
  </si>
  <si>
    <t>Introdução à Energia Nuclear</t>
  </si>
  <si>
    <t>Química Orgânica Experimental I</t>
  </si>
  <si>
    <t>Caso tenha cursado em outros cursos adicionar aqui a carga horária.</t>
  </si>
  <si>
    <t>Carga obtida por Equivalência de base do curso</t>
  </si>
  <si>
    <t xml:space="preserve"> </t>
  </si>
  <si>
    <t>Carga obtida por Equivalência neste eixo</t>
  </si>
  <si>
    <t>horas</t>
  </si>
  <si>
    <t>Já obteve no total:</t>
  </si>
  <si>
    <t>Cursado (0 para não e 1 para sim)?</t>
  </si>
  <si>
    <t>Faltam</t>
  </si>
  <si>
    <t>Carga obtida por Equivalência com este eixo</t>
  </si>
  <si>
    <r>
      <t>Co-requisito</t>
    </r>
    <r>
      <rPr>
        <sz val="8"/>
        <color rgb="FF0066FF"/>
        <rFont val="Cambria"/>
        <family val="1"/>
      </rPr>
      <t> </t>
    </r>
    <r>
      <rPr>
        <b/>
        <sz val="11"/>
        <color rgb="FF0066FF"/>
        <rFont val="Cambria"/>
        <family val="1"/>
      </rPr>
      <t>:</t>
    </r>
    <r>
      <rPr>
        <sz val="11"/>
        <color rgb="FF0066FF"/>
        <rFont val="Cambria"/>
        <family val="1"/>
      </rPr>
      <t xml:space="preserve"> Física I</t>
    </r>
  </si>
  <si>
    <r>
      <t>Co-requisito:</t>
    </r>
    <r>
      <rPr>
        <sz val="11"/>
        <color rgb="FF0066FF"/>
        <rFont val="Cambria"/>
        <family val="1"/>
      </rPr>
      <t xml:space="preserve"> Química Geral</t>
    </r>
  </si>
  <si>
    <t>Sistemas de Energia Termoquímica e de Fluidos </t>
  </si>
  <si>
    <r>
      <t>Meteorologia e Climatologia</t>
    </r>
    <r>
      <rPr>
        <b/>
        <sz val="11"/>
        <color rgb="FF777323"/>
        <rFont val="Cambria"/>
        <family val="1"/>
      </rPr>
      <t xml:space="preserve"> </t>
    </r>
  </si>
  <si>
    <t>O Aluno pode conforme seu interesse utilizar alguma matéria que tenha cursado para ser utilizadas em Tópicos Esteciais no eixo "Sistemas de Energia Termoquímica e de Fluidos"</t>
  </si>
  <si>
    <t>Pode haver conbinação de CCCG que o aluno tenha cursado de modo deseriado que leve a valores diferentes de aproveitamento.</t>
  </si>
  <si>
    <r>
      <t xml:space="preserve">O aluno deve preencher os espaços em verde com </t>
    </r>
    <r>
      <rPr>
        <b/>
        <sz val="12"/>
        <color theme="1"/>
        <rFont val="Calibri"/>
        <family val="2"/>
        <scheme val="minor"/>
      </rPr>
      <t xml:space="preserve">1 </t>
    </r>
    <r>
      <rPr>
        <sz val="12"/>
        <color theme="1"/>
        <rFont val="Calibri"/>
        <family val="2"/>
        <scheme val="minor"/>
      </rPr>
      <t xml:space="preserve">se já cursou a disciplina com exito ou </t>
    </r>
    <r>
      <rPr>
        <b/>
        <sz val="12"/>
        <color theme="1"/>
        <rFont val="Calibri"/>
        <family val="2"/>
        <scheme val="minor"/>
      </rPr>
      <t>0</t>
    </r>
    <r>
      <rPr>
        <sz val="12"/>
        <color theme="1"/>
        <rFont val="Calibri"/>
        <family val="2"/>
        <scheme val="minor"/>
      </rPr>
      <t xml:space="preserve"> se ainda não cursou ou não obteve a aprovação na planilha "PPC Antigo" e "PPC Novo".</t>
    </r>
  </si>
  <si>
    <t>Caso tenha dúvida procurar a coordenação.</t>
  </si>
  <si>
    <t>Laboratório Eletroquímica </t>
  </si>
  <si>
    <t>Geometria Analítica + Física I</t>
  </si>
  <si>
    <t>Física III + Cálculo III + Circuitos Elétricos I</t>
  </si>
  <si>
    <t>Química geral + Termodinâmica para Engenharia</t>
  </si>
  <si>
    <t>Termodinâmica para Engenharia + Equações Diferenciais</t>
  </si>
  <si>
    <t>Fenômenos de Transporte I</t>
  </si>
  <si>
    <t>Conversão estática de Energia I</t>
  </si>
  <si>
    <t>Instalações Elétricas, Circuitos Elétricos II + Conversão Estática de Energia I</t>
  </si>
  <si>
    <t>Termodinâmica para Engenharia e Máquinas de Fluxo</t>
  </si>
  <si>
    <t>Laboratório de Física I + Co-requisito: Física II</t>
  </si>
  <si>
    <t>Laboratório de Física II +Co-requisito: Física III</t>
  </si>
  <si>
    <t>Física III + Laboratório de Física III + Cálculo III + Co-requisito: Equações Diferenciais</t>
  </si>
  <si>
    <t>Física III + Co-requisito: Equações Diferenciais + Eletromagnetismo</t>
  </si>
  <si>
    <t>Termodinâmica para Engenharia + Fenômenos de Transporte + Co-requisito: Mecânica dos Fluidos</t>
  </si>
  <si>
    <t>Co-requisito: Conversão Eletromecânica de Energia II</t>
  </si>
  <si>
    <t>Máquinas de Fluxo + Física de Baixa atmosfera + Conversão Eletromecânica II + Sistemas de Controle + Co-requisito: Sistemas Elétricos de potência I</t>
  </si>
  <si>
    <t>Máquinas de Fluido II</t>
  </si>
  <si>
    <t>Co: Eletroquímica</t>
  </si>
  <si>
    <t>Produção de Energia a partir de Biomassa I</t>
  </si>
  <si>
    <t>Máquinas de Fluido II + Produção de Energia a partir de Biomassa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</si>
</sst>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Arial"/>
      <family val="2"/>
    </font>
    <font>
      <sz val="8"/>
      <color theme="1"/>
      <name val="Cambria"/>
      <family val="1"/>
    </font>
    <font>
      <sz val="10"/>
      <color theme="1"/>
      <name val="Cambria"/>
      <family val="1"/>
    </font>
    <font>
      <b/>
      <sz val="9"/>
      <color rgb="FF000000"/>
      <name val="Cambria"/>
      <family val="1"/>
    </font>
    <font>
      <b/>
      <sz val="9"/>
      <color theme="1"/>
      <name val="Cambria"/>
      <family val="1"/>
    </font>
    <font>
      <sz val="9"/>
      <color rgb="FF000000"/>
      <name val="Cambria"/>
      <family val="1"/>
    </font>
    <font>
      <sz val="9"/>
      <color theme="1"/>
      <name val="Cambria"/>
      <family val="1"/>
    </font>
    <font>
      <b/>
      <sz val="9"/>
      <color rgb="FFFF0000"/>
      <name val="Cambria"/>
      <family val="1"/>
    </font>
    <font>
      <sz val="11"/>
      <color rgb="FF000000"/>
      <name val="Cambria"/>
      <family val="1"/>
    </font>
    <font>
      <b/>
      <sz val="10"/>
      <color rgb="FF000000"/>
      <name val="Cambria"/>
      <family val="1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1"/>
      <name val="Cambria"/>
      <family val="1"/>
    </font>
    <font>
      <sz val="11"/>
      <color theme="1"/>
      <name val="Calibri"/>
      <family val="2"/>
      <scheme val="minor"/>
    </font>
    <font>
      <sz val="8"/>
      <color rgb="FF000000"/>
      <name val="Cambria"/>
      <family val="1"/>
    </font>
    <font>
      <b/>
      <sz val="11"/>
      <color rgb="FFFF000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sz val="11"/>
      <color rgb="FF00C800"/>
      <name val="Calibri"/>
      <family val="2"/>
      <scheme val="minor"/>
    </font>
    <font>
      <sz val="11"/>
      <color rgb="FF007E00"/>
      <name val="Calibri"/>
      <family val="2"/>
      <scheme val="minor"/>
    </font>
    <font>
      <b/>
      <sz val="11"/>
      <color rgb="FF0066FF"/>
      <name val="Cambria"/>
      <family val="1"/>
    </font>
    <font>
      <sz val="11"/>
      <color rgb="FF0066FF"/>
      <name val="Cambria"/>
      <family val="1"/>
    </font>
    <font>
      <sz val="8"/>
      <color rgb="FF0066FF"/>
      <name val="Cambria"/>
      <family val="1"/>
    </font>
    <font>
      <sz val="8"/>
      <color rgb="FF4E305E"/>
      <name val="Cambria"/>
      <family val="1"/>
    </font>
    <font>
      <sz val="8"/>
      <color rgb="FF2F326F"/>
      <name val="Cambria"/>
      <family val="1"/>
    </font>
    <font>
      <sz val="11"/>
      <color rgb="FF777323"/>
      <name val="Cambria"/>
      <family val="1"/>
    </font>
    <font>
      <b/>
      <sz val="11"/>
      <color rgb="FF777323"/>
      <name val="Cambria"/>
      <family val="1"/>
    </font>
    <font>
      <sz val="11"/>
      <color rgb="FF77732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D3665B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lightGray">
        <bgColor rgb="FFBFBFBF"/>
      </patternFill>
    </fill>
    <fill>
      <patternFill patternType="mediumGray">
        <bgColor rgb="FF8C8C8C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5FF85"/>
        <bgColor indexed="64"/>
      </patternFill>
    </fill>
    <fill>
      <patternFill patternType="solid">
        <fgColor rgb="FFC0BCF2"/>
        <bgColor indexed="64"/>
      </patternFill>
    </fill>
    <fill>
      <patternFill patternType="solid">
        <fgColor rgb="FFCCD3AD"/>
        <bgColor indexed="64"/>
      </patternFill>
    </fill>
    <fill>
      <patternFill patternType="solid">
        <fgColor rgb="FFAFEBE8"/>
        <bgColor indexed="64"/>
      </patternFill>
    </fill>
    <fill>
      <patternFill patternType="solid">
        <fgColor rgb="FFE5F381"/>
        <bgColor indexed="64"/>
      </patternFill>
    </fill>
    <fill>
      <patternFill patternType="solid">
        <fgColor rgb="FFC8C5E1"/>
        <bgColor indexed="64"/>
      </patternFill>
    </fill>
    <fill>
      <patternFill patternType="solid">
        <fgColor rgb="FFA7FFA7"/>
        <bgColor indexed="64"/>
      </patternFill>
    </fill>
    <fill>
      <patternFill patternType="solid">
        <fgColor rgb="FFFFA7A7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 style="medium">
        <color rgb="FF000001"/>
      </left>
      <right style="medium">
        <color rgb="FF000001"/>
      </right>
      <top style="medium">
        <color rgb="FF000001"/>
      </top>
      <bottom style="medium">
        <color rgb="FF000001"/>
      </bottom>
      <diagonal/>
    </border>
    <border>
      <left/>
      <right style="medium">
        <color rgb="FF000001"/>
      </right>
      <top style="medium">
        <color rgb="FF000001"/>
      </top>
      <bottom style="medium">
        <color rgb="FF000001"/>
      </bottom>
      <diagonal/>
    </border>
    <border>
      <left style="medium">
        <color rgb="FF000001"/>
      </left>
      <right style="medium">
        <color rgb="FF000001"/>
      </right>
      <top/>
      <bottom style="medium">
        <color rgb="FF000001"/>
      </bottom>
      <diagonal/>
    </border>
    <border>
      <left/>
      <right style="medium">
        <color rgb="FF000001"/>
      </right>
      <top/>
      <bottom style="medium">
        <color rgb="FF000001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/>
      <right style="medium">
        <color rgb="FF000001"/>
      </right>
      <top style="medium">
        <color rgb="FF000001"/>
      </top>
      <bottom style="medium">
        <color rgb="FF00000A"/>
      </bottom>
      <diagonal/>
    </border>
    <border>
      <left/>
      <right style="medium">
        <color rgb="FF000001"/>
      </right>
      <top/>
      <bottom style="medium">
        <color rgb="FF00000A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rgb="FF00000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290">
    <xf numFmtId="0" fontId="0" fillId="0" borderId="0" xfId="0"/>
    <xf numFmtId="0" fontId="2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1" fillId="0" borderId="17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1" fillId="0" borderId="4" xfId="0" applyFont="1" applyBorder="1" applyAlignment="1">
      <alignment horizontal="justify" vertical="center" wrapText="1"/>
    </xf>
    <xf numFmtId="0" fontId="0" fillId="4" borderId="0" xfId="0" applyFill="1"/>
    <xf numFmtId="0" fontId="1" fillId="0" borderId="4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" fillId="0" borderId="32" xfId="0" applyFont="1" applyBorder="1" applyAlignment="1">
      <alignment horizontal="justify" vertical="center" wrapText="1"/>
    </xf>
    <xf numFmtId="0" fontId="1" fillId="0" borderId="0" xfId="0" applyFont="1"/>
    <xf numFmtId="0" fontId="1" fillId="0" borderId="33" xfId="0" applyFont="1" applyBorder="1" applyAlignment="1">
      <alignment horizontal="justify" vertical="center" wrapText="1"/>
    </xf>
    <xf numFmtId="0" fontId="1" fillId="0" borderId="34" xfId="0" applyFont="1" applyBorder="1" applyAlignment="1">
      <alignment horizontal="justify" vertical="center" wrapText="1"/>
    </xf>
    <xf numFmtId="0" fontId="1" fillId="0" borderId="35" xfId="0" applyFont="1" applyBorder="1" applyAlignment="1">
      <alignment horizontal="justify" vertical="center" wrapText="1"/>
    </xf>
    <xf numFmtId="0" fontId="11" fillId="0" borderId="0" xfId="0" applyFont="1"/>
    <xf numFmtId="0" fontId="1" fillId="0" borderId="36" xfId="0" applyFont="1" applyBorder="1" applyAlignment="1">
      <alignment horizontal="justify" vertical="center" wrapText="1"/>
    </xf>
    <xf numFmtId="0" fontId="1" fillId="0" borderId="37" xfId="0" applyFont="1" applyBorder="1" applyAlignment="1">
      <alignment horizontal="justify" vertical="center" wrapText="1"/>
    </xf>
    <xf numFmtId="0" fontId="1" fillId="0" borderId="8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14" fillId="0" borderId="17" xfId="0" applyFont="1" applyBorder="1" applyAlignment="1">
      <alignment horizontal="justify" vertical="center"/>
    </xf>
    <xf numFmtId="0" fontId="0" fillId="0" borderId="28" xfId="0" applyBorder="1"/>
    <xf numFmtId="0" fontId="17" fillId="0" borderId="15" xfId="0" applyFont="1" applyBorder="1" applyAlignment="1">
      <alignment horizontal="center" vertical="center" textRotation="255"/>
    </xf>
    <xf numFmtId="0" fontId="0" fillId="0" borderId="25" xfId="0" applyBorder="1"/>
    <xf numFmtId="0" fontId="18" fillId="0" borderId="0" xfId="0" applyFont="1"/>
    <xf numFmtId="9" fontId="18" fillId="0" borderId="0" xfId="1" applyFont="1"/>
    <xf numFmtId="0" fontId="21" fillId="6" borderId="0" xfId="0" applyFont="1" applyFill="1"/>
    <xf numFmtId="0" fontId="0" fillId="0" borderId="0" xfId="0" applyAlignment="1">
      <alignment horizontal="center" vertical="center"/>
    </xf>
    <xf numFmtId="0" fontId="20" fillId="6" borderId="3" xfId="0" applyFont="1" applyFill="1" applyBorder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22" fillId="7" borderId="27" xfId="0" applyFont="1" applyFill="1" applyBorder="1" applyAlignment="1">
      <alignment horizontal="center" vertical="center"/>
    </xf>
    <xf numFmtId="0" fontId="22" fillId="7" borderId="18" xfId="0" applyFont="1" applyFill="1" applyBorder="1" applyAlignment="1">
      <alignment horizontal="center" vertical="center"/>
    </xf>
    <xf numFmtId="0" fontId="23" fillId="7" borderId="26" xfId="0" applyFont="1" applyFill="1" applyBorder="1" applyAlignment="1">
      <alignment horizontal="center" vertical="center"/>
    </xf>
    <xf numFmtId="0" fontId="23" fillId="7" borderId="30" xfId="0" applyFont="1" applyFill="1" applyBorder="1" applyAlignment="1">
      <alignment horizontal="center" vertical="center" wrapText="1"/>
    </xf>
    <xf numFmtId="0" fontId="23" fillId="7" borderId="30" xfId="0" applyFont="1" applyFill="1" applyBorder="1" applyAlignment="1">
      <alignment horizontal="justify" vertical="center" wrapText="1"/>
    </xf>
    <xf numFmtId="0" fontId="23" fillId="7" borderId="31" xfId="0" applyFont="1" applyFill="1" applyBorder="1" applyAlignment="1">
      <alignment horizontal="center" vertical="center" wrapText="1"/>
    </xf>
    <xf numFmtId="0" fontId="23" fillId="7" borderId="30" xfId="0" applyFont="1" applyFill="1" applyBorder="1" applyAlignment="1">
      <alignment horizontal="center" vertical="center"/>
    </xf>
    <xf numFmtId="0" fontId="23" fillId="7" borderId="15" xfId="0" applyFont="1" applyFill="1" applyBorder="1" applyAlignment="1">
      <alignment horizontal="center" vertical="center"/>
    </xf>
    <xf numFmtId="0" fontId="23" fillId="7" borderId="4" xfId="0" applyFont="1" applyFill="1" applyBorder="1" applyAlignment="1">
      <alignment horizontal="center" vertical="center" wrapText="1"/>
    </xf>
    <xf numFmtId="0" fontId="23" fillId="7" borderId="5" xfId="0" applyFont="1" applyFill="1" applyBorder="1" applyAlignment="1">
      <alignment horizontal="justify" vertical="center" wrapText="1"/>
    </xf>
    <xf numFmtId="0" fontId="23" fillId="7" borderId="5" xfId="0" applyFont="1" applyFill="1" applyBorder="1" applyAlignment="1">
      <alignment horizontal="center" vertical="center" wrapText="1"/>
    </xf>
    <xf numFmtId="0" fontId="23" fillId="7" borderId="5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justify" vertical="center"/>
    </xf>
    <xf numFmtId="0" fontId="23" fillId="7" borderId="18" xfId="0" applyFont="1" applyFill="1" applyBorder="1" applyAlignment="1">
      <alignment horizontal="center" vertical="center"/>
    </xf>
    <xf numFmtId="0" fontId="23" fillId="7" borderId="19" xfId="0" applyFont="1" applyFill="1" applyBorder="1" applyAlignment="1">
      <alignment horizontal="center" vertical="center" wrapText="1"/>
    </xf>
    <xf numFmtId="0" fontId="23" fillId="7" borderId="20" xfId="0" applyFont="1" applyFill="1" applyBorder="1" applyAlignment="1">
      <alignment horizontal="justify" vertical="center" wrapText="1"/>
    </xf>
    <xf numFmtId="0" fontId="23" fillId="7" borderId="20" xfId="0" applyFont="1" applyFill="1" applyBorder="1" applyAlignment="1">
      <alignment horizontal="center" vertical="center" wrapText="1"/>
    </xf>
    <xf numFmtId="0" fontId="23" fillId="7" borderId="20" xfId="0" applyFont="1" applyFill="1" applyBorder="1" applyAlignment="1">
      <alignment horizontal="center" vertical="center"/>
    </xf>
    <xf numFmtId="0" fontId="22" fillId="7" borderId="20" xfId="0" applyFont="1" applyFill="1" applyBorder="1" applyAlignment="1">
      <alignment horizontal="justify" vertical="center"/>
    </xf>
    <xf numFmtId="0" fontId="23" fillId="7" borderId="5" xfId="0" applyFont="1" applyFill="1" applyBorder="1" applyAlignment="1">
      <alignment horizontal="justify" vertical="center"/>
    </xf>
    <xf numFmtId="0" fontId="23" fillId="7" borderId="16" xfId="0" applyFont="1" applyFill="1" applyBorder="1" applyAlignment="1">
      <alignment horizontal="center" vertical="center" wrapText="1"/>
    </xf>
    <xf numFmtId="0" fontId="23" fillId="7" borderId="17" xfId="0" applyFont="1" applyFill="1" applyBorder="1" applyAlignment="1">
      <alignment horizontal="justify" vertical="center" wrapText="1"/>
    </xf>
    <xf numFmtId="0" fontId="23" fillId="7" borderId="17" xfId="0" applyFont="1" applyFill="1" applyBorder="1" applyAlignment="1">
      <alignment horizontal="center" vertical="center" wrapText="1"/>
    </xf>
    <xf numFmtId="0" fontId="23" fillId="7" borderId="17" xfId="0" applyFont="1" applyFill="1" applyBorder="1" applyAlignment="1">
      <alignment horizontal="center" vertical="center"/>
    </xf>
    <xf numFmtId="0" fontId="23" fillId="7" borderId="21" xfId="0" applyFont="1" applyFill="1" applyBorder="1" applyAlignment="1">
      <alignment horizontal="center" vertical="center" wrapText="1"/>
    </xf>
    <xf numFmtId="0" fontId="23" fillId="7" borderId="22" xfId="0" applyFont="1" applyFill="1" applyBorder="1" applyAlignment="1">
      <alignment horizontal="justify" vertical="center" wrapText="1"/>
    </xf>
    <xf numFmtId="0" fontId="23" fillId="7" borderId="22" xfId="0" applyFont="1" applyFill="1" applyBorder="1" applyAlignment="1">
      <alignment horizontal="center" vertical="center" wrapText="1"/>
    </xf>
    <xf numFmtId="0" fontId="23" fillId="7" borderId="22" xfId="0" applyFont="1" applyFill="1" applyBorder="1" applyAlignment="1">
      <alignment horizontal="center" vertical="center"/>
    </xf>
    <xf numFmtId="0" fontId="23" fillId="7" borderId="15" xfId="0" applyFont="1" applyFill="1" applyBorder="1" applyAlignment="1">
      <alignment horizontal="justify" vertical="center"/>
    </xf>
    <xf numFmtId="0" fontId="23" fillId="7" borderId="28" xfId="0" applyFont="1" applyFill="1" applyBorder="1" applyAlignment="1">
      <alignment horizontal="center" vertical="center"/>
    </xf>
    <xf numFmtId="0" fontId="23" fillId="7" borderId="0" xfId="0" applyFont="1" applyFill="1" applyAlignment="1">
      <alignment horizontal="center" vertical="center"/>
    </xf>
    <xf numFmtId="0" fontId="23" fillId="7" borderId="23" xfId="0" applyFont="1" applyFill="1" applyBorder="1" applyAlignment="1">
      <alignment horizontal="justify" vertical="center" wrapText="1"/>
    </xf>
    <xf numFmtId="0" fontId="23" fillId="7" borderId="23" xfId="0" applyFont="1" applyFill="1" applyBorder="1" applyAlignment="1">
      <alignment horizontal="center" vertical="center" wrapText="1"/>
    </xf>
    <xf numFmtId="0" fontId="23" fillId="7" borderId="23" xfId="0" applyFont="1" applyFill="1" applyBorder="1" applyAlignment="1">
      <alignment horizontal="center" vertical="center"/>
    </xf>
    <xf numFmtId="0" fontId="23" fillId="7" borderId="24" xfId="0" applyFont="1" applyFill="1" applyBorder="1" applyAlignment="1">
      <alignment horizontal="center" vertical="center" wrapText="1"/>
    </xf>
    <xf numFmtId="0" fontId="23" fillId="7" borderId="25" xfId="0" applyFont="1" applyFill="1" applyBorder="1" applyAlignment="1">
      <alignment horizontal="center" vertical="center"/>
    </xf>
    <xf numFmtId="0" fontId="23" fillId="7" borderId="27" xfId="0" applyFont="1" applyFill="1" applyBorder="1" applyAlignment="1">
      <alignment horizontal="center" vertical="center"/>
    </xf>
    <xf numFmtId="0" fontId="23" fillId="7" borderId="29" xfId="0" applyFont="1" applyFill="1" applyBorder="1" applyAlignment="1">
      <alignment horizontal="justify" vertical="center" wrapText="1"/>
    </xf>
    <xf numFmtId="0" fontId="23" fillId="7" borderId="29" xfId="0" applyFont="1" applyFill="1" applyBorder="1" applyAlignment="1">
      <alignment horizontal="center" vertical="center" wrapText="1"/>
    </xf>
    <xf numFmtId="0" fontId="23" fillId="7" borderId="29" xfId="0" applyFont="1" applyFill="1" applyBorder="1" applyAlignment="1">
      <alignment horizontal="center" vertical="center"/>
    </xf>
    <xf numFmtId="0" fontId="23" fillId="7" borderId="19" xfId="0" applyFont="1" applyFill="1" applyBorder="1" applyAlignment="1">
      <alignment horizontal="center" vertical="center"/>
    </xf>
    <xf numFmtId="0" fontId="22" fillId="7" borderId="20" xfId="0" applyFont="1" applyFill="1" applyBorder="1" applyAlignment="1">
      <alignment horizontal="center" vertical="center" wrapText="1"/>
    </xf>
    <xf numFmtId="0" fontId="22" fillId="7" borderId="20" xfId="0" applyFont="1" applyFill="1" applyBorder="1" applyAlignment="1">
      <alignment horizontal="justify" vertical="center" wrapText="1"/>
    </xf>
    <xf numFmtId="0" fontId="22" fillId="7" borderId="20" xfId="0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justify" vertical="center"/>
    </xf>
    <xf numFmtId="0" fontId="0" fillId="8" borderId="0" xfId="0" applyFill="1"/>
    <xf numFmtId="0" fontId="12" fillId="8" borderId="13" xfId="0" applyFont="1" applyFill="1" applyBorder="1" applyAlignment="1">
      <alignment horizontal="center" vertical="center"/>
    </xf>
    <xf numFmtId="0" fontId="13" fillId="8" borderId="14" xfId="0" applyFont="1" applyFill="1" applyBorder="1" applyAlignment="1">
      <alignment horizontal="justify" vertical="center"/>
    </xf>
    <xf numFmtId="0" fontId="12" fillId="8" borderId="14" xfId="0" applyFont="1" applyFill="1" applyBorder="1" applyAlignment="1">
      <alignment horizontal="center" vertical="center"/>
    </xf>
    <xf numFmtId="0" fontId="12" fillId="8" borderId="14" xfId="0" applyFont="1" applyFill="1" applyBorder="1" applyAlignment="1">
      <alignment horizontal="justify" vertical="center"/>
    </xf>
    <xf numFmtId="0" fontId="5" fillId="8" borderId="4" xfId="0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justify" vertical="center" wrapText="1"/>
    </xf>
    <xf numFmtId="0" fontId="14" fillId="8" borderId="5" xfId="0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justify" vertical="center" wrapText="1"/>
    </xf>
    <xf numFmtId="0" fontId="14" fillId="8" borderId="5" xfId="0" applyFont="1" applyFill="1" applyBorder="1" applyAlignment="1">
      <alignment horizontal="justify" vertical="center"/>
    </xf>
    <xf numFmtId="0" fontId="5" fillId="8" borderId="19" xfId="0" applyFont="1" applyFill="1" applyBorder="1" applyAlignment="1">
      <alignment horizontal="justify" vertical="center" wrapText="1"/>
    </xf>
    <xf numFmtId="0" fontId="14" fillId="8" borderId="20" xfId="0" applyFont="1" applyFill="1" applyBorder="1" applyAlignment="1">
      <alignment horizontal="justify" vertical="center" wrapText="1"/>
    </xf>
    <xf numFmtId="0" fontId="14" fillId="8" borderId="20" xfId="0" applyFont="1" applyFill="1" applyBorder="1" applyAlignment="1">
      <alignment horizontal="center" vertical="center" wrapText="1"/>
    </xf>
    <xf numFmtId="0" fontId="14" fillId="8" borderId="20" xfId="0" applyFont="1" applyFill="1" applyBorder="1" applyAlignment="1">
      <alignment horizontal="center" vertical="center"/>
    </xf>
    <xf numFmtId="0" fontId="14" fillId="8" borderId="20" xfId="0" applyFont="1" applyFill="1" applyBorder="1" applyAlignment="1">
      <alignment horizontal="justify" vertical="center"/>
    </xf>
    <xf numFmtId="0" fontId="0" fillId="9" borderId="28" xfId="0" applyFill="1" applyBorder="1"/>
    <xf numFmtId="0" fontId="5" fillId="9" borderId="38" xfId="0" applyFont="1" applyFill="1" applyBorder="1" applyAlignment="1">
      <alignment horizontal="center" vertical="center" wrapText="1"/>
    </xf>
    <xf numFmtId="0" fontId="5" fillId="9" borderId="29" xfId="0" applyFont="1" applyFill="1" applyBorder="1" applyAlignment="1">
      <alignment horizontal="justify" vertical="center" wrapText="1"/>
    </xf>
    <xf numFmtId="0" fontId="14" fillId="9" borderId="29" xfId="0" applyFont="1" applyFill="1" applyBorder="1" applyAlignment="1">
      <alignment horizontal="center" vertical="center" wrapText="1"/>
    </xf>
    <xf numFmtId="0" fontId="14" fillId="9" borderId="29" xfId="0" applyFont="1" applyFill="1" applyBorder="1" applyAlignment="1">
      <alignment horizontal="center" vertical="center"/>
    </xf>
    <xf numFmtId="0" fontId="14" fillId="9" borderId="29" xfId="0" applyFont="1" applyFill="1" applyBorder="1" applyAlignment="1">
      <alignment horizontal="justify" vertical="center" wrapText="1"/>
    </xf>
    <xf numFmtId="0" fontId="0" fillId="9" borderId="0" xfId="0" applyFill="1"/>
    <xf numFmtId="0" fontId="5" fillId="9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justify" vertical="center" wrapText="1"/>
    </xf>
    <xf numFmtId="0" fontId="14" fillId="9" borderId="5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justify" vertical="center" wrapText="1"/>
    </xf>
    <xf numFmtId="0" fontId="12" fillId="9" borderId="5" xfId="0" applyFont="1" applyFill="1" applyBorder="1" applyAlignment="1">
      <alignment horizontal="justify" vertical="center"/>
    </xf>
    <xf numFmtId="0" fontId="5" fillId="9" borderId="16" xfId="0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horizontal="justify" vertical="center" wrapText="1"/>
    </xf>
    <xf numFmtId="0" fontId="14" fillId="9" borderId="17" xfId="0" applyFont="1" applyFill="1" applyBorder="1" applyAlignment="1">
      <alignment horizontal="center" vertical="center" wrapText="1"/>
    </xf>
    <xf numFmtId="0" fontId="14" fillId="9" borderId="17" xfId="0" applyFont="1" applyFill="1" applyBorder="1" applyAlignment="1">
      <alignment horizontal="center" vertical="center"/>
    </xf>
    <xf numFmtId="0" fontId="5" fillId="9" borderId="0" xfId="0" applyFont="1" applyFill="1" applyAlignment="1">
      <alignment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justify" vertical="center" wrapText="1"/>
    </xf>
    <xf numFmtId="0" fontId="14" fillId="9" borderId="3" xfId="0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justify" vertical="center" wrapText="1"/>
    </xf>
    <xf numFmtId="0" fontId="5" fillId="9" borderId="19" xfId="0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horizontal="justify" vertical="center" wrapText="1"/>
    </xf>
    <xf numFmtId="0" fontId="14" fillId="9" borderId="20" xfId="0" applyFont="1" applyFill="1" applyBorder="1" applyAlignment="1">
      <alignment horizontal="center" vertical="center" wrapText="1"/>
    </xf>
    <xf numFmtId="0" fontId="14" fillId="9" borderId="20" xfId="0" applyFont="1" applyFill="1" applyBorder="1" applyAlignment="1">
      <alignment horizontal="center" vertical="center"/>
    </xf>
    <xf numFmtId="0" fontId="27" fillId="10" borderId="34" xfId="0" applyFont="1" applyFill="1" applyBorder="1" applyAlignment="1">
      <alignment horizontal="justify" vertical="center" wrapText="1"/>
    </xf>
    <xf numFmtId="0" fontId="28" fillId="10" borderId="35" xfId="0" applyFont="1" applyFill="1" applyBorder="1" applyAlignment="1">
      <alignment horizontal="center" vertical="center" wrapText="1"/>
    </xf>
    <xf numFmtId="0" fontId="27" fillId="10" borderId="35" xfId="0" applyFont="1" applyFill="1" applyBorder="1" applyAlignment="1">
      <alignment horizontal="justify" vertical="center" wrapText="1"/>
    </xf>
    <xf numFmtId="0" fontId="29" fillId="10" borderId="0" xfId="0" applyFont="1" applyFill="1"/>
    <xf numFmtId="0" fontId="27" fillId="10" borderId="34" xfId="0" applyFont="1" applyFill="1" applyBorder="1" applyAlignment="1">
      <alignment horizontal="center" vertical="center" wrapText="1"/>
    </xf>
    <xf numFmtId="0" fontId="27" fillId="10" borderId="39" xfId="0" applyFont="1" applyFill="1" applyBorder="1" applyAlignment="1">
      <alignment horizontal="center" vertical="center" wrapText="1"/>
    </xf>
    <xf numFmtId="0" fontId="27" fillId="10" borderId="36" xfId="0" applyFont="1" applyFill="1" applyBorder="1" applyAlignment="1">
      <alignment horizontal="center" vertical="center" wrapText="1"/>
    </xf>
    <xf numFmtId="0" fontId="27" fillId="10" borderId="37" xfId="0" applyFont="1" applyFill="1" applyBorder="1" applyAlignment="1">
      <alignment horizontal="justify" vertical="center" wrapText="1"/>
    </xf>
    <xf numFmtId="0" fontId="27" fillId="10" borderId="40" xfId="0" applyFont="1" applyFill="1" applyBorder="1" applyAlignment="1">
      <alignment horizontal="center" vertical="center" wrapText="1"/>
    </xf>
    <xf numFmtId="0" fontId="27" fillId="10" borderId="36" xfId="0" applyFont="1" applyFill="1" applyBorder="1" applyAlignment="1">
      <alignment horizontal="justify" vertical="center" wrapText="1"/>
    </xf>
    <xf numFmtId="0" fontId="30" fillId="0" borderId="0" xfId="0" applyFont="1" applyAlignment="1">
      <alignment wrapText="1"/>
    </xf>
    <xf numFmtId="0" fontId="23" fillId="7" borderId="26" xfId="0" applyFont="1" applyFill="1" applyBorder="1" applyAlignment="1">
      <alignment horizontal="center" vertical="center"/>
    </xf>
    <xf numFmtId="0" fontId="23" fillId="7" borderId="26" xfId="0" applyFont="1" applyFill="1" applyBorder="1" applyAlignment="1">
      <alignment horizontal="justify" vertical="center" wrapText="1"/>
    </xf>
    <xf numFmtId="0" fontId="23" fillId="7" borderId="24" xfId="0" applyFont="1" applyFill="1" applyBorder="1" applyAlignment="1">
      <alignment horizontal="center" vertical="center" wrapText="1"/>
    </xf>
    <xf numFmtId="0" fontId="23" fillId="7" borderId="24" xfId="0" applyFont="1" applyFill="1" applyBorder="1" applyAlignment="1">
      <alignment horizontal="justify" vertical="center" wrapText="1"/>
    </xf>
    <xf numFmtId="0" fontId="23" fillId="7" borderId="24" xfId="0" applyFont="1" applyFill="1" applyBorder="1" applyAlignment="1">
      <alignment horizontal="center" vertical="center"/>
    </xf>
    <xf numFmtId="0" fontId="23" fillId="7" borderId="26" xfId="0" applyFont="1" applyFill="1" applyBorder="1" applyAlignment="1">
      <alignment horizontal="center" vertical="center" wrapText="1"/>
    </xf>
    <xf numFmtId="0" fontId="18" fillId="0" borderId="28" xfId="0" applyFont="1" applyBorder="1"/>
    <xf numFmtId="9" fontId="18" fillId="0" borderId="0" xfId="1" applyFont="1" applyBorder="1"/>
    <xf numFmtId="0" fontId="0" fillId="0" borderId="0" xfId="0" applyBorder="1"/>
    <xf numFmtId="0" fontId="33" fillId="0" borderId="0" xfId="0" applyFont="1"/>
    <xf numFmtId="0" fontId="33" fillId="11" borderId="25" xfId="0" applyFont="1" applyFill="1" applyBorder="1"/>
    <xf numFmtId="0" fontId="33" fillId="11" borderId="0" xfId="0" applyFont="1" applyFill="1"/>
    <xf numFmtId="0" fontId="33" fillId="11" borderId="42" xfId="0" applyFont="1" applyFill="1" applyBorder="1"/>
    <xf numFmtId="0" fontId="33" fillId="11" borderId="43" xfId="0" applyFont="1" applyFill="1" applyBorder="1"/>
    <xf numFmtId="0" fontId="33" fillId="11" borderId="44" xfId="0" applyFont="1" applyFill="1" applyBorder="1"/>
    <xf numFmtId="0" fontId="27" fillId="10" borderId="45" xfId="0" applyFont="1" applyFill="1" applyBorder="1" applyAlignment="1">
      <alignment horizontal="center" vertical="center" wrapText="1"/>
    </xf>
    <xf numFmtId="0" fontId="21" fillId="6" borderId="43" xfId="0" applyFont="1" applyFill="1" applyBorder="1"/>
    <xf numFmtId="0" fontId="0" fillId="5" borderId="46" xfId="0" applyFill="1" applyBorder="1" applyAlignment="1">
      <alignment horizontal="center" vertical="center"/>
    </xf>
    <xf numFmtId="0" fontId="21" fillId="6" borderId="47" xfId="0" applyFont="1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0" fontId="21" fillId="6" borderId="48" xfId="0" applyFont="1" applyFill="1" applyBorder="1" applyAlignment="1">
      <alignment horizontal="center" vertical="center"/>
    </xf>
    <xf numFmtId="9" fontId="19" fillId="5" borderId="49" xfId="1" applyFont="1" applyFill="1" applyBorder="1" applyAlignment="1">
      <alignment horizontal="center" vertical="center"/>
    </xf>
    <xf numFmtId="0" fontId="23" fillId="7" borderId="27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23" fillId="7" borderId="3" xfId="0" applyFont="1" applyFill="1" applyBorder="1" applyAlignment="1">
      <alignment horizontal="justify" vertical="center" wrapText="1"/>
    </xf>
    <xf numFmtId="0" fontId="23" fillId="7" borderId="3" xfId="0" applyFont="1" applyFill="1" applyBorder="1" applyAlignment="1">
      <alignment horizontal="center" vertical="center" wrapText="1"/>
    </xf>
    <xf numFmtId="0" fontId="23" fillId="7" borderId="3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justify" vertical="center" wrapText="1"/>
    </xf>
    <xf numFmtId="0" fontId="0" fillId="13" borderId="0" xfId="0" applyFill="1"/>
    <xf numFmtId="0" fontId="6" fillId="13" borderId="12" xfId="0" applyFont="1" applyFill="1" applyBorder="1" applyAlignment="1">
      <alignment horizontal="center" vertical="center"/>
    </xf>
    <xf numFmtId="0" fontId="6" fillId="13" borderId="13" xfId="0" applyFont="1" applyFill="1" applyBorder="1" applyAlignment="1">
      <alignment horizontal="center" vertical="center"/>
    </xf>
    <xf numFmtId="0" fontId="7" fillId="13" borderId="14" xfId="0" applyFont="1" applyFill="1" applyBorder="1" applyAlignment="1">
      <alignment vertical="center"/>
    </xf>
    <xf numFmtId="0" fontId="6" fillId="13" borderId="14" xfId="0" applyFont="1" applyFill="1" applyBorder="1" applyAlignment="1">
      <alignment horizontal="center" vertical="center"/>
    </xf>
    <xf numFmtId="0" fontId="6" fillId="13" borderId="14" xfId="0" applyFont="1" applyFill="1" applyBorder="1" applyAlignment="1">
      <alignment vertical="center"/>
    </xf>
    <xf numFmtId="0" fontId="8" fillId="13" borderId="15" xfId="0" applyFont="1" applyFill="1" applyBorder="1" applyAlignment="1">
      <alignment horizontal="center" vertical="center"/>
    </xf>
    <xf numFmtId="0" fontId="8" fillId="13" borderId="4" xfId="0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vertical="center" wrapText="1"/>
    </xf>
    <xf numFmtId="0" fontId="8" fillId="13" borderId="5" xfId="0" applyFont="1" applyFill="1" applyBorder="1" applyAlignment="1">
      <alignment horizontal="center" vertical="center" wrapText="1"/>
    </xf>
    <xf numFmtId="0" fontId="8" fillId="13" borderId="5" xfId="0" applyFont="1" applyFill="1" applyBorder="1" applyAlignment="1">
      <alignment horizontal="center" vertical="center"/>
    </xf>
    <xf numFmtId="0" fontId="8" fillId="13" borderId="5" xfId="0" applyFont="1" applyFill="1" applyBorder="1" applyAlignment="1">
      <alignment vertical="center" wrapText="1"/>
    </xf>
    <xf numFmtId="0" fontId="6" fillId="13" borderId="5" xfId="0" applyFont="1" applyFill="1" applyBorder="1" applyAlignment="1">
      <alignment vertical="center"/>
    </xf>
    <xf numFmtId="0" fontId="8" fillId="13" borderId="18" xfId="0" applyFont="1" applyFill="1" applyBorder="1" applyAlignment="1">
      <alignment horizontal="center" vertical="center"/>
    </xf>
    <xf numFmtId="0" fontId="8" fillId="13" borderId="19" xfId="0" applyFont="1" applyFill="1" applyBorder="1" applyAlignment="1">
      <alignment horizontal="center" vertical="center" wrapText="1"/>
    </xf>
    <xf numFmtId="0" fontId="9" fillId="13" borderId="20" xfId="0" applyFont="1" applyFill="1" applyBorder="1" applyAlignment="1">
      <alignment vertical="center" wrapText="1"/>
    </xf>
    <xf numFmtId="0" fontId="8" fillId="13" borderId="20" xfId="0" applyFont="1" applyFill="1" applyBorder="1" applyAlignment="1">
      <alignment horizontal="center" vertical="center" wrapText="1"/>
    </xf>
    <xf numFmtId="0" fontId="8" fillId="13" borderId="20" xfId="0" applyFont="1" applyFill="1" applyBorder="1" applyAlignment="1">
      <alignment horizontal="center" vertical="center"/>
    </xf>
    <xf numFmtId="0" fontId="6" fillId="13" borderId="20" xfId="0" applyFont="1" applyFill="1" applyBorder="1" applyAlignment="1">
      <alignment vertical="center"/>
    </xf>
    <xf numFmtId="0" fontId="8" fillId="13" borderId="5" xfId="0" applyFont="1" applyFill="1" applyBorder="1" applyAlignment="1">
      <alignment vertical="center"/>
    </xf>
    <xf numFmtId="0" fontId="8" fillId="13" borderId="16" xfId="0" applyFont="1" applyFill="1" applyBorder="1" applyAlignment="1">
      <alignment horizontal="center" vertical="center" wrapText="1"/>
    </xf>
    <xf numFmtId="0" fontId="9" fillId="13" borderId="17" xfId="0" applyFont="1" applyFill="1" applyBorder="1" applyAlignment="1">
      <alignment vertical="center" wrapText="1"/>
    </xf>
    <xf numFmtId="0" fontId="8" fillId="13" borderId="17" xfId="0" applyFont="1" applyFill="1" applyBorder="1" applyAlignment="1">
      <alignment horizontal="center" vertical="center" wrapText="1"/>
    </xf>
    <xf numFmtId="0" fontId="8" fillId="13" borderId="17" xfId="0" applyFont="1" applyFill="1" applyBorder="1" applyAlignment="1">
      <alignment horizontal="center" vertical="center"/>
    </xf>
    <xf numFmtId="0" fontId="8" fillId="13" borderId="17" xfId="0" applyFont="1" applyFill="1" applyBorder="1" applyAlignment="1">
      <alignment vertical="center" wrapText="1"/>
    </xf>
    <xf numFmtId="0" fontId="8" fillId="13" borderId="21" xfId="0" applyFont="1" applyFill="1" applyBorder="1" applyAlignment="1">
      <alignment horizontal="center" vertical="center" wrapText="1"/>
    </xf>
    <xf numFmtId="0" fontId="9" fillId="13" borderId="22" xfId="0" applyFont="1" applyFill="1" applyBorder="1" applyAlignment="1">
      <alignment vertical="center" wrapText="1"/>
    </xf>
    <xf numFmtId="0" fontId="8" fillId="13" borderId="22" xfId="0" applyFont="1" applyFill="1" applyBorder="1" applyAlignment="1">
      <alignment horizontal="center" vertical="center" wrapText="1"/>
    </xf>
    <xf numFmtId="0" fontId="8" fillId="13" borderId="22" xfId="0" applyFont="1" applyFill="1" applyBorder="1" applyAlignment="1">
      <alignment horizontal="center" vertical="center"/>
    </xf>
    <xf numFmtId="0" fontId="8" fillId="13" borderId="22" xfId="0" applyFont="1" applyFill="1" applyBorder="1" applyAlignment="1">
      <alignment vertical="center" wrapText="1"/>
    </xf>
    <xf numFmtId="0" fontId="8" fillId="13" borderId="20" xfId="0" applyFont="1" applyFill="1" applyBorder="1" applyAlignment="1">
      <alignment vertical="center" wrapText="1"/>
    </xf>
    <xf numFmtId="0" fontId="6" fillId="13" borderId="5" xfId="0" applyFont="1" applyFill="1" applyBorder="1" applyAlignment="1">
      <alignment vertical="center" wrapText="1"/>
    </xf>
    <xf numFmtId="0" fontId="9" fillId="13" borderId="15" xfId="0" applyFont="1" applyFill="1" applyBorder="1" applyAlignment="1">
      <alignment horizontal="center" vertical="center"/>
    </xf>
    <xf numFmtId="0" fontId="9" fillId="13" borderId="16" xfId="0" applyFont="1" applyFill="1" applyBorder="1" applyAlignment="1">
      <alignment horizontal="center" vertical="center" wrapText="1"/>
    </xf>
    <xf numFmtId="0" fontId="9" fillId="13" borderId="17" xfId="0" applyFont="1" applyFill="1" applyBorder="1" applyAlignment="1">
      <alignment horizontal="center" vertical="center" wrapText="1"/>
    </xf>
    <xf numFmtId="0" fontId="9" fillId="13" borderId="17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vertical="center" wrapText="1"/>
    </xf>
    <xf numFmtId="0" fontId="8" fillId="13" borderId="3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/>
    </xf>
    <xf numFmtId="0" fontId="8" fillId="13" borderId="3" xfId="0" applyFont="1" applyFill="1" applyBorder="1" applyAlignment="1">
      <alignment vertical="center" wrapText="1"/>
    </xf>
    <xf numFmtId="0" fontId="9" fillId="13" borderId="4" xfId="0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/>
    </xf>
    <xf numFmtId="0" fontId="7" fillId="13" borderId="5" xfId="0" applyFont="1" applyFill="1" applyBorder="1" applyAlignment="1">
      <alignment vertical="center" wrapText="1"/>
    </xf>
    <xf numFmtId="0" fontId="9" fillId="13" borderId="18" xfId="0" applyFont="1" applyFill="1" applyBorder="1" applyAlignment="1">
      <alignment horizontal="center" vertical="center"/>
    </xf>
    <xf numFmtId="0" fontId="9" fillId="13" borderId="19" xfId="0" applyFont="1" applyFill="1" applyBorder="1" applyAlignment="1">
      <alignment horizontal="center" vertical="center" wrapText="1"/>
    </xf>
    <xf numFmtId="0" fontId="9" fillId="13" borderId="20" xfId="0" applyFont="1" applyFill="1" applyBorder="1" applyAlignment="1">
      <alignment horizontal="center" vertical="center" wrapText="1"/>
    </xf>
    <xf numFmtId="0" fontId="9" fillId="13" borderId="20" xfId="0" applyFont="1" applyFill="1" applyBorder="1" applyAlignment="1">
      <alignment horizontal="center" vertical="center"/>
    </xf>
    <xf numFmtId="0" fontId="9" fillId="13" borderId="0" xfId="0" applyFont="1" applyFill="1" applyAlignment="1">
      <alignment horizontal="center" vertical="center"/>
    </xf>
    <xf numFmtId="0" fontId="9" fillId="13" borderId="23" xfId="0" applyFont="1" applyFill="1" applyBorder="1" applyAlignment="1">
      <alignment vertical="center" wrapText="1"/>
    </xf>
    <xf numFmtId="0" fontId="9" fillId="13" borderId="23" xfId="0" applyFont="1" applyFill="1" applyBorder="1" applyAlignment="1">
      <alignment horizontal="center" vertical="center" wrapText="1"/>
    </xf>
    <xf numFmtId="0" fontId="9" fillId="13" borderId="23" xfId="0" applyFont="1" applyFill="1" applyBorder="1" applyAlignment="1">
      <alignment horizontal="center" vertical="center"/>
    </xf>
    <xf numFmtId="0" fontId="9" fillId="13" borderId="24" xfId="0" applyFont="1" applyFill="1" applyBorder="1" applyAlignment="1">
      <alignment horizontal="center" vertical="center" wrapText="1"/>
    </xf>
    <xf numFmtId="0" fontId="9" fillId="13" borderId="25" xfId="0" applyFont="1" applyFill="1" applyBorder="1" applyAlignment="1">
      <alignment horizontal="center" vertical="center"/>
    </xf>
    <xf numFmtId="0" fontId="9" fillId="13" borderId="21" xfId="0" applyFont="1" applyFill="1" applyBorder="1" applyAlignment="1">
      <alignment horizontal="center" vertical="center" wrapText="1"/>
    </xf>
    <xf numFmtId="0" fontId="9" fillId="13" borderId="22" xfId="0" applyFont="1" applyFill="1" applyBorder="1" applyAlignment="1">
      <alignment horizontal="center" vertical="center" wrapText="1"/>
    </xf>
    <xf numFmtId="0" fontId="9" fillId="13" borderId="22" xfId="0" applyFont="1" applyFill="1" applyBorder="1" applyAlignment="1">
      <alignment horizontal="center" vertical="center"/>
    </xf>
    <xf numFmtId="0" fontId="9" fillId="13" borderId="3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/>
    </xf>
    <xf numFmtId="0" fontId="8" fillId="13" borderId="19" xfId="0" applyFont="1" applyFill="1" applyBorder="1" applyAlignment="1">
      <alignment horizontal="center" vertical="center"/>
    </xf>
    <xf numFmtId="0" fontId="10" fillId="13" borderId="20" xfId="0" applyFont="1" applyFill="1" applyBorder="1" applyAlignment="1">
      <alignment horizontal="center" vertical="center" wrapText="1"/>
    </xf>
    <xf numFmtId="0" fontId="7" fillId="13" borderId="20" xfId="0" applyFont="1" applyFill="1" applyBorder="1" applyAlignment="1">
      <alignment vertical="center" wrapText="1"/>
    </xf>
    <xf numFmtId="0" fontId="10" fillId="13" borderId="20" xfId="0" applyFont="1" applyFill="1" applyBorder="1" applyAlignment="1">
      <alignment horizontal="center" vertical="center"/>
    </xf>
    <xf numFmtId="0" fontId="10" fillId="13" borderId="20" xfId="0" applyFont="1" applyFill="1" applyBorder="1" applyAlignment="1">
      <alignment vertical="center" wrapText="1"/>
    </xf>
    <xf numFmtId="0" fontId="8" fillId="13" borderId="26" xfId="0" applyFont="1" applyFill="1" applyBorder="1" applyAlignment="1">
      <alignment horizontal="center" vertical="center"/>
    </xf>
    <xf numFmtId="0" fontId="8" fillId="13" borderId="16" xfId="0" applyFont="1" applyFill="1" applyBorder="1" applyAlignment="1">
      <alignment horizontal="center" vertical="center"/>
    </xf>
    <xf numFmtId="0" fontId="8" fillId="13" borderId="26" xfId="0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9" fillId="13" borderId="26" xfId="0" applyFont="1" applyFill="1" applyBorder="1" applyAlignment="1">
      <alignment vertical="center" wrapText="1"/>
    </xf>
    <xf numFmtId="0" fontId="9" fillId="13" borderId="4" xfId="0" applyFont="1" applyFill="1" applyBorder="1" applyAlignment="1">
      <alignment vertical="center" wrapText="1"/>
    </xf>
    <xf numFmtId="0" fontId="8" fillId="13" borderId="4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5" borderId="4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1" fillId="6" borderId="41" xfId="0" applyFont="1" applyFill="1" applyBorder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8" fillId="13" borderId="19" xfId="0" applyFont="1" applyFill="1" applyBorder="1" applyAlignment="1">
      <alignment horizontal="center" vertical="center"/>
    </xf>
    <xf numFmtId="0" fontId="8" fillId="13" borderId="26" xfId="0" applyFont="1" applyFill="1" applyBorder="1" applyAlignment="1">
      <alignment vertical="center" wrapText="1"/>
    </xf>
    <xf numFmtId="0" fontId="8" fillId="13" borderId="4" xfId="0" applyFont="1" applyFill="1" applyBorder="1" applyAlignment="1">
      <alignment vertical="center" wrapText="1"/>
    </xf>
    <xf numFmtId="0" fontId="25" fillId="9" borderId="27" xfId="0" applyFont="1" applyFill="1" applyBorder="1" applyAlignment="1">
      <alignment horizontal="center" vertical="center" textRotation="255" wrapText="1"/>
    </xf>
    <xf numFmtId="0" fontId="25" fillId="9" borderId="15" xfId="0" applyFont="1" applyFill="1" applyBorder="1" applyAlignment="1">
      <alignment horizontal="center" vertical="center" textRotation="255" wrapText="1"/>
    </xf>
    <xf numFmtId="0" fontId="25" fillId="9" borderId="18" xfId="0" applyFont="1" applyFill="1" applyBorder="1" applyAlignment="1">
      <alignment horizontal="center" vertical="center" textRotation="255" wrapText="1"/>
    </xf>
    <xf numFmtId="0" fontId="26" fillId="8" borderId="26" xfId="0" applyFont="1" applyFill="1" applyBorder="1" applyAlignment="1">
      <alignment horizontal="center" vertical="center" textRotation="255"/>
    </xf>
    <xf numFmtId="0" fontId="26" fillId="8" borderId="16" xfId="0" applyFont="1" applyFill="1" applyBorder="1" applyAlignment="1">
      <alignment horizontal="center" vertical="center" textRotation="255"/>
    </xf>
    <xf numFmtId="0" fontId="26" fillId="8" borderId="19" xfId="0" applyFont="1" applyFill="1" applyBorder="1" applyAlignment="1">
      <alignment horizontal="center" vertical="center" textRotation="255"/>
    </xf>
    <xf numFmtId="0" fontId="23" fillId="7" borderId="26" xfId="0" applyFont="1" applyFill="1" applyBorder="1" applyAlignment="1">
      <alignment horizontal="center" vertical="center"/>
    </xf>
    <xf numFmtId="0" fontId="23" fillId="7" borderId="16" xfId="0" applyFont="1" applyFill="1" applyBorder="1" applyAlignment="1">
      <alignment horizontal="center" vertical="center"/>
    </xf>
    <xf numFmtId="0" fontId="23" fillId="7" borderId="19" xfId="0" applyFont="1" applyFill="1" applyBorder="1" applyAlignment="1">
      <alignment horizontal="center" vertical="center"/>
    </xf>
    <xf numFmtId="0" fontId="22" fillId="7" borderId="26" xfId="0" applyFont="1" applyFill="1" applyBorder="1" applyAlignment="1">
      <alignment horizontal="center" vertical="center"/>
    </xf>
    <xf numFmtId="0" fontId="22" fillId="7" borderId="19" xfId="0" applyFont="1" applyFill="1" applyBorder="1" applyAlignment="1">
      <alignment horizontal="center" vertical="center"/>
    </xf>
    <xf numFmtId="0" fontId="22" fillId="7" borderId="26" xfId="0" applyFont="1" applyFill="1" applyBorder="1" applyAlignment="1">
      <alignment horizontal="justify" vertical="center"/>
    </xf>
    <xf numFmtId="0" fontId="22" fillId="7" borderId="19" xfId="0" applyFont="1" applyFill="1" applyBorder="1" applyAlignment="1">
      <alignment horizontal="justify" vertical="center"/>
    </xf>
    <xf numFmtId="0" fontId="18" fillId="0" borderId="28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32" fillId="12" borderId="0" xfId="0" applyFont="1" applyFill="1" applyAlignment="1">
      <alignment horizontal="center" vertical="center" wrapText="1"/>
    </xf>
    <xf numFmtId="0" fontId="32" fillId="12" borderId="2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FFA7A7"/>
      <color rgb="FFA7FFA7"/>
      <color rgb="FFC8C5E1"/>
      <color rgb="FFD3665B"/>
      <color rgb="FFE5F381"/>
      <color rgb="FF777323"/>
      <color rgb="FF2F326F"/>
      <color rgb="FF4E305E"/>
      <color rgb="FFAFEBE8"/>
      <color rgb="FFCCD3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Percentágem</a:t>
            </a:r>
            <a:r>
              <a:rPr lang="pt-BR" baseline="0"/>
              <a:t> do Curso concluida com PPC Antigo em azul</a:t>
            </a:r>
          </a:p>
          <a:p>
            <a:pPr>
              <a:defRPr/>
            </a:pPr>
            <a:r>
              <a:rPr lang="pt-BR" baseline="0"/>
              <a:t> 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2"/>
          <c:order val="2"/>
          <c:tx>
            <c:strRef>
              <c:f>'PPC Antigo'!$N$73</c:f>
              <c:strCache>
                <c:ptCount val="1"/>
                <c:pt idx="0">
                  <c:v>horas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('PPC Antigo'!$M$73,'PPC Antigo'!$M$75)</c:f>
              <c:numCache>
                <c:formatCode>General</c:formatCode>
                <c:ptCount val="2"/>
                <c:pt idx="0">
                  <c:v>1485</c:v>
                </c:pt>
                <c:pt idx="1">
                  <c:v>2415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1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val>
                  <c:numRef>
                    <c:extLst>
                      <c:ext uri="{02D57815-91ED-43cb-92C2-25804820EDAC}">
                        <c15:formulaRef>
                          <c15:sqref>'PPC Antigo'!$M$73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1485</c:v>
                      </c:pt>
                    </c:numCache>
                  </c:numRef>
                </c:val>
              </c15:ser>
            </c15:filteredPieSeries>
            <c15:filteredPieSeries>
              <c15:ser>
                <c:idx val="0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'PPC Antigo'!$M$75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2415</c:v>
                      </c:pt>
                    </c:numCache>
                  </c:numRef>
                </c:val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Percentágem</a:t>
            </a:r>
            <a:r>
              <a:rPr lang="pt-BR" baseline="0"/>
              <a:t> do Curso concluida com PPC Novo</a:t>
            </a:r>
          </a:p>
          <a:p>
            <a:pPr>
              <a:defRPr/>
            </a:pPr>
            <a:r>
              <a:rPr lang="pt-BR" baseline="0"/>
              <a:t>Eixo: Sistemas de Energia Fotovoltaica e Eólica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2"/>
          <c:order val="2"/>
          <c:tx>
            <c:strRef>
              <c:f>'PPC Novo'!$L$67:$L$68</c:f>
              <c:strCache>
                <c:ptCount val="2"/>
                <c:pt idx="0">
                  <c:v>Carga obtida por Equivalência de base do curso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('PPC Novo'!$Q$82,'PPC Novo'!$Q$84)</c:f>
              <c:numCache>
                <c:formatCode>General</c:formatCode>
                <c:ptCount val="2"/>
                <c:pt idx="0">
                  <c:v>1110</c:v>
                </c:pt>
                <c:pt idx="1">
                  <c:v>2550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1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val>
                  <c:numRef>
                    <c:extLst>
                      <c:ext uri="{02D57815-91ED-43cb-92C2-25804820EDAC}">
                        <c15:formulaRef>
                          <c15:sqref>'PPC Antigo'!$M$74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0.38076923076923075</c:v>
                      </c:pt>
                    </c:numCache>
                  </c:numRef>
                </c:val>
              </c15:ser>
            </c15:filteredPieSeries>
            <c15:filteredPieSeries>
              <c15:ser>
                <c:idx val="0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'PPC Antigo'!$M$74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0.38076923076923075</c:v>
                      </c:pt>
                    </c:numCache>
                  </c:numRef>
                </c:val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Percentágem</a:t>
            </a:r>
            <a:r>
              <a:rPr lang="pt-BR" baseline="0"/>
              <a:t> do Curso concluida com PPC Novo </a:t>
            </a:r>
          </a:p>
          <a:p>
            <a:pPr>
              <a:defRPr/>
            </a:pPr>
            <a:r>
              <a:rPr lang="pt-BR" baseline="0"/>
              <a:t>Eixo: Sistemas de Energia Termoquímica e de Fluidos 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'PPC Novo'!$B$86:$B$94</c:f>
              <c:strCache>
                <c:ptCount val="9"/>
                <c:pt idx="0">
                  <c:v>Sistemas de Energia Termoquímica e de Fluidos 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('PPC Novo'!$Q$95,'PPC Novo'!$Q$97)</c:f>
              <c:numCache>
                <c:formatCode>General</c:formatCode>
                <c:ptCount val="2"/>
                <c:pt idx="0">
                  <c:v>1110</c:v>
                </c:pt>
                <c:pt idx="1">
                  <c:v>2550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Percentágem</a:t>
            </a:r>
            <a:r>
              <a:rPr lang="pt-BR" baseline="0"/>
              <a:t> do Curso concluida com PPC Novo </a:t>
            </a:r>
          </a:p>
          <a:p>
            <a:pPr>
              <a:defRPr/>
            </a:pPr>
            <a:r>
              <a:rPr lang="pt-BR" baseline="0"/>
              <a:t>Eixo: Geral 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'PPC Novo'!$E$98</c:f>
              <c:strCache>
                <c:ptCount val="1"/>
                <c:pt idx="0">
                  <c:v>Eixo Geral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('PPC Novo'!$Q$124,'PPC Novo'!$Q$126)</c:f>
              <c:numCache>
                <c:formatCode>General</c:formatCode>
                <c:ptCount val="2"/>
                <c:pt idx="0">
                  <c:v>1410</c:v>
                </c:pt>
                <c:pt idx="1">
                  <c:v>2250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114300</xdr:rowOff>
    </xdr:from>
    <xdr:to>
      <xdr:col>7</xdr:col>
      <xdr:colOff>342900</xdr:colOff>
      <xdr:row>16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485775</xdr:colOff>
      <xdr:row>1</xdr:row>
      <xdr:rowOff>104775</xdr:rowOff>
    </xdr:from>
    <xdr:to>
      <xdr:col>16</xdr:col>
      <xdr:colOff>180975</xdr:colOff>
      <xdr:row>15</xdr:row>
      <xdr:rowOff>180975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495299</xdr:colOff>
      <xdr:row>16</xdr:row>
      <xdr:rowOff>57150</xdr:rowOff>
    </xdr:from>
    <xdr:to>
      <xdr:col>16</xdr:col>
      <xdr:colOff>200024</xdr:colOff>
      <xdr:row>30</xdr:row>
      <xdr:rowOff>133350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504825</xdr:colOff>
      <xdr:row>30</xdr:row>
      <xdr:rowOff>180975</xdr:rowOff>
    </xdr:from>
    <xdr:to>
      <xdr:col>16</xdr:col>
      <xdr:colOff>209550</xdr:colOff>
      <xdr:row>45</xdr:row>
      <xdr:rowOff>66675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2"/>
  <sheetViews>
    <sheetView tabSelected="1" topLeftCell="B1" zoomScale="85" zoomScaleNormal="85" workbookViewId="0">
      <selection activeCell="B4" sqref="B4"/>
    </sheetView>
  </sheetViews>
  <sheetFormatPr defaultRowHeight="15.6" x14ac:dyDescent="0.3"/>
  <cols>
    <col min="1" max="1" width="2.5546875" customWidth="1"/>
    <col min="2" max="2" width="138" style="159" customWidth="1"/>
  </cols>
  <sheetData>
    <row r="2" spans="2:2" ht="31.2" x14ac:dyDescent="0.3">
      <c r="B2" s="159" t="s">
        <v>379</v>
      </c>
    </row>
    <row r="4" spans="2:2" ht="31.2" x14ac:dyDescent="0.3">
      <c r="B4" s="159" t="s">
        <v>428</v>
      </c>
    </row>
    <row r="6" spans="2:2" x14ac:dyDescent="0.3">
      <c r="B6" s="159" t="s">
        <v>380</v>
      </c>
    </row>
    <row r="8" spans="2:2" ht="31.2" x14ac:dyDescent="0.3">
      <c r="B8" s="159" t="s">
        <v>426</v>
      </c>
    </row>
    <row r="10" spans="2:2" x14ac:dyDescent="0.3">
      <c r="B10" s="159" t="s">
        <v>427</v>
      </c>
    </row>
    <row r="12" spans="2:2" x14ac:dyDescent="0.3">
      <c r="B12" s="159" t="s">
        <v>429</v>
      </c>
    </row>
  </sheetData>
  <sheetProtection algorithmName="SHA-512" hashValue="z0/MZ/dGNU1DA6/p39gv26/xRZxccdyrz1LeZ76+asFU3GvgusHIQflgEaO8qf1TVH1sX8Pfssv6OxsiGU+t8w==" saltValue="eLbqX8v0h1gIQO78zvMi9w==" spinCount="100000" sheet="1" objects="1" scenarios="1"/>
  <customSheetViews>
    <customSheetView guid="{E7AD2C33-4F98-4541-AF85-EF5A309CAAA6}">
      <selection activeCell="B12" sqref="B12"/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0" zoomScaleNormal="60" workbookViewId="0">
      <selection activeCell="G38" sqref="G38"/>
    </sheetView>
  </sheetViews>
  <sheetFormatPr defaultRowHeight="14.4" x14ac:dyDescent="0.3"/>
  <sheetData/>
  <sheetProtection algorithmName="SHA-512" hashValue="2WMvnnFIhttDKkIvRUbHVTM+LD3b2UqYddVolEEjjnKKIS1yVumJqZsaQz2/k6ToVWpuluuJZY2R8L5eJ/I0Pw==" saltValue="1v/P+chNGDYfQDrHT4BU8w==" spinCount="100000" sheet="1" objects="1" scenarios="1"/>
  <customSheetViews>
    <customSheetView guid="{E7AD2C33-4F98-4541-AF85-EF5A309CAAA6}" scale="60" topLeftCell="A10">
      <selection activeCell="F24" sqref="F24"/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5"/>
  <sheetViews>
    <sheetView topLeftCell="A52" zoomScale="70" zoomScaleNormal="70" workbookViewId="0">
      <selection activeCell="M64" sqref="M64"/>
    </sheetView>
  </sheetViews>
  <sheetFormatPr defaultRowHeight="14.4" outlineLevelCol="1" x14ac:dyDescent="0.3"/>
  <cols>
    <col min="1" max="1" width="8.88671875" outlineLevel="1"/>
    <col min="2" max="4" width="8.88671875" style="188" outlineLevel="1"/>
    <col min="5" max="5" width="26.5546875" style="188" customWidth="1" outlineLevel="1"/>
    <col min="6" max="9" width="8.88671875" style="188" outlineLevel="1"/>
    <col min="10" max="10" width="15.6640625" style="188" customWidth="1" outlineLevel="1"/>
    <col min="11" max="11" width="2.44140625" customWidth="1" outlineLevel="1"/>
    <col min="12" max="12" width="8.77734375" customWidth="1" outlineLevel="1"/>
    <col min="13" max="13" width="11.109375" style="58" bestFit="1" customWidth="1" outlineLevel="1"/>
    <col min="14" max="14" width="8.88671875" style="56"/>
  </cols>
  <sheetData>
    <row r="2" spans="2:14" ht="15" thickBot="1" x14ac:dyDescent="0.35"/>
    <row r="3" spans="2:14" ht="15.6" thickTop="1" thickBot="1" x14ac:dyDescent="0.35">
      <c r="B3" s="189" t="s">
        <v>212</v>
      </c>
      <c r="C3" s="189" t="s">
        <v>213</v>
      </c>
      <c r="D3" s="190" t="s">
        <v>214</v>
      </c>
      <c r="E3" s="191" t="s">
        <v>215</v>
      </c>
      <c r="F3" s="192" t="s">
        <v>216</v>
      </c>
      <c r="G3" s="192" t="s">
        <v>217</v>
      </c>
      <c r="H3" s="192" t="s">
        <v>218</v>
      </c>
      <c r="I3" s="192" t="s">
        <v>219</v>
      </c>
      <c r="J3" s="193" t="s">
        <v>220</v>
      </c>
      <c r="M3" s="59" t="s">
        <v>376</v>
      </c>
      <c r="N3" s="57" t="s">
        <v>419</v>
      </c>
    </row>
    <row r="4" spans="2:14" ht="15" thickTop="1" x14ac:dyDescent="0.3">
      <c r="B4" s="253" t="s">
        <v>226</v>
      </c>
      <c r="C4" s="253"/>
      <c r="D4" s="255" t="s">
        <v>221</v>
      </c>
      <c r="E4" s="257" t="s">
        <v>222</v>
      </c>
      <c r="F4" s="255">
        <v>2</v>
      </c>
      <c r="G4" s="253">
        <v>30</v>
      </c>
      <c r="H4" s="253">
        <v>2</v>
      </c>
      <c r="I4" s="253">
        <v>0</v>
      </c>
      <c r="J4" s="266"/>
      <c r="M4" s="261">
        <f>G4*N4</f>
        <v>30</v>
      </c>
      <c r="N4" s="263">
        <v>1</v>
      </c>
    </row>
    <row r="5" spans="2:14" ht="15" thickBot="1" x14ac:dyDescent="0.35">
      <c r="B5" s="254"/>
      <c r="C5" s="254"/>
      <c r="D5" s="256"/>
      <c r="E5" s="258"/>
      <c r="F5" s="256"/>
      <c r="G5" s="259"/>
      <c r="H5" s="259"/>
      <c r="I5" s="259"/>
      <c r="J5" s="267"/>
      <c r="M5" s="262"/>
      <c r="N5" s="264"/>
    </row>
    <row r="6" spans="2:14" ht="15" thickBot="1" x14ac:dyDescent="0.35">
      <c r="B6" s="254"/>
      <c r="C6" s="194"/>
      <c r="D6" s="195" t="s">
        <v>223</v>
      </c>
      <c r="E6" s="196" t="s">
        <v>224</v>
      </c>
      <c r="F6" s="197">
        <v>4</v>
      </c>
      <c r="G6" s="198">
        <v>60</v>
      </c>
      <c r="H6" s="198">
        <v>4</v>
      </c>
      <c r="I6" s="198">
        <v>0</v>
      </c>
      <c r="J6" s="199"/>
      <c r="M6" s="177">
        <f t="shared" ref="M6:M68" si="0">G6*N6</f>
        <v>60</v>
      </c>
      <c r="N6" s="178">
        <v>1</v>
      </c>
    </row>
    <row r="7" spans="2:14" ht="15" thickBot="1" x14ac:dyDescent="0.35">
      <c r="B7" s="254"/>
      <c r="C7" s="194">
        <v>23</v>
      </c>
      <c r="D7" s="195" t="s">
        <v>223</v>
      </c>
      <c r="E7" s="196" t="s">
        <v>225</v>
      </c>
      <c r="F7" s="197">
        <v>4</v>
      </c>
      <c r="G7" s="198">
        <v>60</v>
      </c>
      <c r="H7" s="198">
        <v>4</v>
      </c>
      <c r="I7" s="198">
        <v>0</v>
      </c>
      <c r="J7" s="199"/>
      <c r="M7" s="177">
        <f t="shared" si="0"/>
        <v>60</v>
      </c>
      <c r="N7" s="178">
        <v>1</v>
      </c>
    </row>
    <row r="8" spans="2:14" ht="15" thickBot="1" x14ac:dyDescent="0.35">
      <c r="B8" s="254"/>
      <c r="C8" s="194">
        <v>345</v>
      </c>
      <c r="D8" s="195" t="s">
        <v>223</v>
      </c>
      <c r="E8" s="196" t="s">
        <v>227</v>
      </c>
      <c r="F8" s="197">
        <v>4</v>
      </c>
      <c r="G8" s="198">
        <v>60</v>
      </c>
      <c r="H8" s="198">
        <v>4</v>
      </c>
      <c r="I8" s="198">
        <v>0</v>
      </c>
      <c r="J8" s="199"/>
      <c r="M8" s="177">
        <f t="shared" si="0"/>
        <v>60</v>
      </c>
      <c r="N8" s="178">
        <v>1</v>
      </c>
    </row>
    <row r="9" spans="2:14" ht="15" thickBot="1" x14ac:dyDescent="0.35">
      <c r="B9" s="254"/>
      <c r="C9" s="194"/>
      <c r="D9" s="195" t="s">
        <v>223</v>
      </c>
      <c r="E9" s="196" t="s">
        <v>228</v>
      </c>
      <c r="F9" s="197">
        <v>2</v>
      </c>
      <c r="G9" s="198">
        <v>30</v>
      </c>
      <c r="H9" s="198">
        <v>0</v>
      </c>
      <c r="I9" s="198">
        <v>2</v>
      </c>
      <c r="J9" s="200" t="s">
        <v>229</v>
      </c>
      <c r="M9" s="177">
        <f t="shared" si="0"/>
        <v>30</v>
      </c>
      <c r="N9" s="178">
        <v>1</v>
      </c>
    </row>
    <row r="10" spans="2:14" ht="15" thickBot="1" x14ac:dyDescent="0.35">
      <c r="B10" s="254"/>
      <c r="C10" s="194"/>
      <c r="D10" s="195" t="s">
        <v>223</v>
      </c>
      <c r="E10" s="196" t="s">
        <v>230</v>
      </c>
      <c r="F10" s="197">
        <v>4</v>
      </c>
      <c r="G10" s="198">
        <v>60</v>
      </c>
      <c r="H10" s="198">
        <v>4</v>
      </c>
      <c r="I10" s="198">
        <v>0</v>
      </c>
      <c r="J10" s="199"/>
      <c r="M10" s="177">
        <f t="shared" si="0"/>
        <v>60</v>
      </c>
      <c r="N10" s="178">
        <v>1</v>
      </c>
    </row>
    <row r="11" spans="2:14" ht="23.4" thickBot="1" x14ac:dyDescent="0.35">
      <c r="B11" s="265"/>
      <c r="C11" s="201"/>
      <c r="D11" s="202" t="s">
        <v>223</v>
      </c>
      <c r="E11" s="203" t="s">
        <v>231</v>
      </c>
      <c r="F11" s="204">
        <v>3</v>
      </c>
      <c r="G11" s="205">
        <v>45</v>
      </c>
      <c r="H11" s="205">
        <v>0</v>
      </c>
      <c r="I11" s="205">
        <v>3</v>
      </c>
      <c r="J11" s="206" t="s">
        <v>232</v>
      </c>
      <c r="M11" s="177">
        <f t="shared" si="0"/>
        <v>45</v>
      </c>
      <c r="N11" s="178">
        <v>1</v>
      </c>
    </row>
    <row r="12" spans="2:14" ht="15.6" thickTop="1" thickBot="1" x14ac:dyDescent="0.35">
      <c r="B12" s="253" t="s">
        <v>236</v>
      </c>
      <c r="C12" s="194"/>
      <c r="D12" s="195" t="s">
        <v>223</v>
      </c>
      <c r="E12" s="196" t="s">
        <v>233</v>
      </c>
      <c r="F12" s="197">
        <v>4</v>
      </c>
      <c r="G12" s="198">
        <v>60</v>
      </c>
      <c r="H12" s="198">
        <v>4</v>
      </c>
      <c r="I12" s="198">
        <v>0</v>
      </c>
      <c r="J12" s="199" t="s">
        <v>30</v>
      </c>
      <c r="M12" s="177">
        <f t="shared" si="0"/>
        <v>60</v>
      </c>
      <c r="N12" s="178">
        <v>1</v>
      </c>
    </row>
    <row r="13" spans="2:14" ht="15" thickBot="1" x14ac:dyDescent="0.35">
      <c r="B13" s="254"/>
      <c r="C13" s="194"/>
      <c r="D13" s="195" t="s">
        <v>223</v>
      </c>
      <c r="E13" s="196" t="s">
        <v>234</v>
      </c>
      <c r="F13" s="197">
        <v>4</v>
      </c>
      <c r="G13" s="198">
        <v>60</v>
      </c>
      <c r="H13" s="198">
        <v>4</v>
      </c>
      <c r="I13" s="198">
        <v>0</v>
      </c>
      <c r="J13" s="199" t="s">
        <v>235</v>
      </c>
      <c r="M13" s="177">
        <f t="shared" si="0"/>
        <v>60</v>
      </c>
      <c r="N13" s="178">
        <v>1</v>
      </c>
    </row>
    <row r="14" spans="2:14" ht="15" thickBot="1" x14ac:dyDescent="0.35">
      <c r="B14" s="254"/>
      <c r="C14" s="194">
        <v>22</v>
      </c>
      <c r="D14" s="195" t="s">
        <v>223</v>
      </c>
      <c r="E14" s="196" t="s">
        <v>237</v>
      </c>
      <c r="F14" s="197">
        <v>2</v>
      </c>
      <c r="G14" s="198">
        <v>30</v>
      </c>
      <c r="H14" s="198">
        <v>0</v>
      </c>
      <c r="I14" s="198">
        <v>2</v>
      </c>
      <c r="J14" s="207" t="s">
        <v>238</v>
      </c>
      <c r="M14" s="177">
        <f t="shared" si="0"/>
        <v>30</v>
      </c>
      <c r="N14" s="178">
        <v>1</v>
      </c>
    </row>
    <row r="15" spans="2:14" ht="23.4" thickBot="1" x14ac:dyDescent="0.35">
      <c r="B15" s="254"/>
      <c r="C15" s="194">
        <v>330</v>
      </c>
      <c r="D15" s="195" t="s">
        <v>223</v>
      </c>
      <c r="E15" s="196" t="s">
        <v>239</v>
      </c>
      <c r="F15" s="197">
        <v>4</v>
      </c>
      <c r="G15" s="198">
        <v>60</v>
      </c>
      <c r="H15" s="198">
        <v>2</v>
      </c>
      <c r="I15" s="198">
        <v>2</v>
      </c>
      <c r="J15" s="199"/>
      <c r="M15" s="177">
        <f t="shared" si="0"/>
        <v>60</v>
      </c>
      <c r="N15" s="178">
        <v>1</v>
      </c>
    </row>
    <row r="16" spans="2:14" ht="15" thickBot="1" x14ac:dyDescent="0.35">
      <c r="B16" s="254"/>
      <c r="C16" s="194"/>
      <c r="D16" s="195" t="s">
        <v>223</v>
      </c>
      <c r="E16" s="196" t="s">
        <v>240</v>
      </c>
      <c r="F16" s="197">
        <v>4</v>
      </c>
      <c r="G16" s="198">
        <v>60</v>
      </c>
      <c r="H16" s="198">
        <v>2</v>
      </c>
      <c r="I16" s="198">
        <v>2</v>
      </c>
      <c r="J16" s="199"/>
      <c r="M16" s="177">
        <f t="shared" si="0"/>
        <v>60</v>
      </c>
      <c r="N16" s="178">
        <v>1</v>
      </c>
    </row>
    <row r="17" spans="2:14" ht="23.4" thickBot="1" x14ac:dyDescent="0.35">
      <c r="B17" s="254"/>
      <c r="C17" s="194"/>
      <c r="D17" s="208" t="s">
        <v>223</v>
      </c>
      <c r="E17" s="209" t="s">
        <v>241</v>
      </c>
      <c r="F17" s="210">
        <v>2</v>
      </c>
      <c r="G17" s="211">
        <v>30</v>
      </c>
      <c r="H17" s="211">
        <v>2</v>
      </c>
      <c r="I17" s="198">
        <v>0</v>
      </c>
      <c r="J17" s="212"/>
      <c r="M17" s="177">
        <f t="shared" si="0"/>
        <v>30</v>
      </c>
      <c r="N17" s="178">
        <v>1</v>
      </c>
    </row>
    <row r="18" spans="2:14" ht="23.4" thickBot="1" x14ac:dyDescent="0.35">
      <c r="B18" s="265"/>
      <c r="C18" s="201"/>
      <c r="D18" s="213" t="s">
        <v>223</v>
      </c>
      <c r="E18" s="214" t="s">
        <v>242</v>
      </c>
      <c r="F18" s="215">
        <v>2</v>
      </c>
      <c r="G18" s="216">
        <v>30</v>
      </c>
      <c r="H18" s="216">
        <v>2</v>
      </c>
      <c r="I18" s="205">
        <v>0</v>
      </c>
      <c r="J18" s="217"/>
      <c r="M18" s="177">
        <f t="shared" si="0"/>
        <v>30</v>
      </c>
      <c r="N18" s="178">
        <v>1</v>
      </c>
    </row>
    <row r="19" spans="2:14" ht="15.6" thickTop="1" thickBot="1" x14ac:dyDescent="0.35">
      <c r="B19" s="253" t="s">
        <v>248</v>
      </c>
      <c r="C19" s="194"/>
      <c r="D19" s="195" t="s">
        <v>223</v>
      </c>
      <c r="E19" s="196" t="s">
        <v>243</v>
      </c>
      <c r="F19" s="197">
        <v>4</v>
      </c>
      <c r="G19" s="198">
        <v>60</v>
      </c>
      <c r="H19" s="198">
        <v>4</v>
      </c>
      <c r="I19" s="198">
        <v>0</v>
      </c>
      <c r="J19" s="199" t="s">
        <v>46</v>
      </c>
      <c r="M19" s="177">
        <f t="shared" si="0"/>
        <v>60</v>
      </c>
      <c r="N19" s="178">
        <v>1</v>
      </c>
    </row>
    <row r="20" spans="2:14" ht="15" thickBot="1" x14ac:dyDescent="0.35">
      <c r="B20" s="254"/>
      <c r="C20" s="194"/>
      <c r="D20" s="195" t="s">
        <v>223</v>
      </c>
      <c r="E20" s="196" t="s">
        <v>244</v>
      </c>
      <c r="F20" s="197">
        <v>4</v>
      </c>
      <c r="G20" s="198">
        <v>60</v>
      </c>
      <c r="H20" s="198">
        <v>4</v>
      </c>
      <c r="I20" s="198">
        <v>0</v>
      </c>
      <c r="J20" s="199" t="s">
        <v>245</v>
      </c>
      <c r="M20" s="177">
        <f t="shared" si="0"/>
        <v>60</v>
      </c>
      <c r="N20" s="178">
        <v>1</v>
      </c>
    </row>
    <row r="21" spans="2:14" ht="15" thickBot="1" x14ac:dyDescent="0.35">
      <c r="B21" s="254"/>
      <c r="C21" s="194"/>
      <c r="D21" s="195" t="s">
        <v>223</v>
      </c>
      <c r="E21" s="196" t="s">
        <v>246</v>
      </c>
      <c r="F21" s="197">
        <v>4</v>
      </c>
      <c r="G21" s="198">
        <v>60</v>
      </c>
      <c r="H21" s="198">
        <v>0</v>
      </c>
      <c r="I21" s="198">
        <v>0</v>
      </c>
      <c r="J21" s="199" t="s">
        <v>247</v>
      </c>
      <c r="M21" s="177">
        <f t="shared" si="0"/>
        <v>60</v>
      </c>
      <c r="N21" s="178">
        <v>1</v>
      </c>
    </row>
    <row r="22" spans="2:14" ht="34.799999999999997" thickBot="1" x14ac:dyDescent="0.35">
      <c r="B22" s="254"/>
      <c r="C22" s="194">
        <v>26</v>
      </c>
      <c r="D22" s="195" t="s">
        <v>223</v>
      </c>
      <c r="E22" s="196" t="s">
        <v>249</v>
      </c>
      <c r="F22" s="197">
        <v>2</v>
      </c>
      <c r="G22" s="198">
        <v>30</v>
      </c>
      <c r="H22" s="198">
        <v>0</v>
      </c>
      <c r="I22" s="198">
        <v>2</v>
      </c>
      <c r="J22" s="199" t="s">
        <v>250</v>
      </c>
      <c r="M22" s="177">
        <f t="shared" si="0"/>
        <v>30</v>
      </c>
      <c r="N22" s="178">
        <v>1</v>
      </c>
    </row>
    <row r="23" spans="2:14" ht="15" thickBot="1" x14ac:dyDescent="0.35">
      <c r="B23" s="254"/>
      <c r="C23" s="194">
        <v>390</v>
      </c>
      <c r="D23" s="195" t="s">
        <v>223</v>
      </c>
      <c r="E23" s="196" t="s">
        <v>251</v>
      </c>
      <c r="F23" s="197">
        <v>4</v>
      </c>
      <c r="G23" s="198">
        <v>60</v>
      </c>
      <c r="H23" s="198">
        <v>2</v>
      </c>
      <c r="I23" s="198">
        <v>2</v>
      </c>
      <c r="J23" s="199" t="s">
        <v>49</v>
      </c>
      <c r="M23" s="177">
        <f t="shared" si="0"/>
        <v>60</v>
      </c>
      <c r="N23" s="178">
        <v>1</v>
      </c>
    </row>
    <row r="24" spans="2:14" ht="15" thickBot="1" x14ac:dyDescent="0.35">
      <c r="B24" s="254"/>
      <c r="C24" s="194"/>
      <c r="D24" s="195" t="s">
        <v>223</v>
      </c>
      <c r="E24" s="196" t="s">
        <v>252</v>
      </c>
      <c r="F24" s="197">
        <v>2</v>
      </c>
      <c r="G24" s="198">
        <v>30</v>
      </c>
      <c r="H24" s="198">
        <v>2</v>
      </c>
      <c r="I24" s="198">
        <v>0</v>
      </c>
      <c r="J24" s="199" t="s">
        <v>32</v>
      </c>
      <c r="M24" s="177">
        <f t="shared" si="0"/>
        <v>30</v>
      </c>
      <c r="N24" s="178">
        <v>1</v>
      </c>
    </row>
    <row r="25" spans="2:14" ht="23.4" thickBot="1" x14ac:dyDescent="0.35">
      <c r="B25" s="254"/>
      <c r="C25" s="194"/>
      <c r="D25" s="195" t="s">
        <v>223</v>
      </c>
      <c r="E25" s="196" t="s">
        <v>253</v>
      </c>
      <c r="F25" s="197">
        <v>4</v>
      </c>
      <c r="G25" s="198">
        <v>60</v>
      </c>
      <c r="H25" s="198">
        <v>4</v>
      </c>
      <c r="I25" s="198">
        <v>0</v>
      </c>
      <c r="J25" s="199" t="s">
        <v>46</v>
      </c>
      <c r="M25" s="177">
        <f t="shared" si="0"/>
        <v>60</v>
      </c>
      <c r="N25" s="178">
        <v>1</v>
      </c>
    </row>
    <row r="26" spans="2:14" ht="15" thickBot="1" x14ac:dyDescent="0.35">
      <c r="B26" s="265"/>
      <c r="C26" s="201"/>
      <c r="D26" s="202" t="s">
        <v>223</v>
      </c>
      <c r="E26" s="203" t="s">
        <v>254</v>
      </c>
      <c r="F26" s="204">
        <v>2</v>
      </c>
      <c r="G26" s="205">
        <v>30</v>
      </c>
      <c r="H26" s="205">
        <v>2</v>
      </c>
      <c r="I26" s="205">
        <v>0</v>
      </c>
      <c r="J26" s="218" t="s">
        <v>30</v>
      </c>
      <c r="M26" s="177">
        <f t="shared" si="0"/>
        <v>30</v>
      </c>
      <c r="N26" s="178">
        <v>1</v>
      </c>
    </row>
    <row r="27" spans="2:14" ht="24" thickTop="1" thickBot="1" x14ac:dyDescent="0.35">
      <c r="B27" s="253" t="s">
        <v>259</v>
      </c>
      <c r="C27" s="194"/>
      <c r="D27" s="195" t="s">
        <v>223</v>
      </c>
      <c r="E27" s="196" t="s">
        <v>255</v>
      </c>
      <c r="F27" s="197">
        <v>4</v>
      </c>
      <c r="G27" s="198">
        <v>60</v>
      </c>
      <c r="H27" s="198">
        <v>4</v>
      </c>
      <c r="I27" s="198">
        <v>0</v>
      </c>
      <c r="J27" s="199" t="s">
        <v>256</v>
      </c>
      <c r="M27" s="177">
        <f t="shared" si="0"/>
        <v>60</v>
      </c>
      <c r="N27" s="178">
        <v>1</v>
      </c>
    </row>
    <row r="28" spans="2:14" ht="23.4" thickBot="1" x14ac:dyDescent="0.35">
      <c r="B28" s="254"/>
      <c r="C28" s="194">
        <v>28</v>
      </c>
      <c r="D28" s="195" t="s">
        <v>257</v>
      </c>
      <c r="E28" s="196" t="s">
        <v>258</v>
      </c>
      <c r="F28" s="197">
        <v>4</v>
      </c>
      <c r="G28" s="198">
        <v>60</v>
      </c>
      <c r="H28" s="198">
        <v>4</v>
      </c>
      <c r="I28" s="198">
        <v>0</v>
      </c>
      <c r="J28" s="199" t="s">
        <v>32</v>
      </c>
      <c r="M28" s="177">
        <f t="shared" si="0"/>
        <v>60</v>
      </c>
      <c r="N28" s="178">
        <v>1</v>
      </c>
    </row>
    <row r="29" spans="2:14" ht="34.799999999999997" thickBot="1" x14ac:dyDescent="0.35">
      <c r="B29" s="254"/>
      <c r="C29" s="194">
        <v>420</v>
      </c>
      <c r="D29" s="195" t="s">
        <v>257</v>
      </c>
      <c r="E29" s="196" t="s">
        <v>260</v>
      </c>
      <c r="F29" s="197">
        <v>4</v>
      </c>
      <c r="G29" s="198">
        <v>60</v>
      </c>
      <c r="H29" s="198">
        <v>0</v>
      </c>
      <c r="I29" s="198">
        <v>4</v>
      </c>
      <c r="J29" s="219" t="s">
        <v>261</v>
      </c>
      <c r="M29" s="177">
        <f t="shared" si="0"/>
        <v>60</v>
      </c>
      <c r="N29" s="178">
        <v>1</v>
      </c>
    </row>
    <row r="30" spans="2:14" ht="23.4" thickBot="1" x14ac:dyDescent="0.35">
      <c r="B30" s="254"/>
      <c r="C30" s="194"/>
      <c r="D30" s="195" t="s">
        <v>221</v>
      </c>
      <c r="E30" s="196" t="s">
        <v>262</v>
      </c>
      <c r="F30" s="197">
        <v>4</v>
      </c>
      <c r="G30" s="198">
        <v>60</v>
      </c>
      <c r="H30" s="198">
        <v>2</v>
      </c>
      <c r="I30" s="198">
        <v>2</v>
      </c>
      <c r="J30" s="199" t="s">
        <v>263</v>
      </c>
      <c r="M30" s="177">
        <f t="shared" si="0"/>
        <v>60</v>
      </c>
      <c r="N30" s="178">
        <v>1</v>
      </c>
    </row>
    <row r="31" spans="2:14" ht="23.4" thickBot="1" x14ac:dyDescent="0.35">
      <c r="B31" s="254"/>
      <c r="C31" s="220"/>
      <c r="D31" s="221" t="s">
        <v>221</v>
      </c>
      <c r="E31" s="209" t="s">
        <v>264</v>
      </c>
      <c r="F31" s="222">
        <v>4</v>
      </c>
      <c r="G31" s="223">
        <v>60</v>
      </c>
      <c r="H31" s="223">
        <v>2</v>
      </c>
      <c r="I31" s="223">
        <v>2</v>
      </c>
      <c r="J31" s="209" t="s">
        <v>65</v>
      </c>
      <c r="M31" s="177">
        <f t="shared" si="0"/>
        <v>60</v>
      </c>
      <c r="N31" s="178">
        <v>1</v>
      </c>
    </row>
    <row r="32" spans="2:14" ht="15" thickBot="1" x14ac:dyDescent="0.35">
      <c r="B32" s="254"/>
      <c r="C32" s="194"/>
      <c r="D32" s="224" t="s">
        <v>223</v>
      </c>
      <c r="E32" s="225" t="s">
        <v>265</v>
      </c>
      <c r="F32" s="226">
        <v>4</v>
      </c>
      <c r="G32" s="227">
        <v>60</v>
      </c>
      <c r="H32" s="227">
        <v>3</v>
      </c>
      <c r="I32" s="227">
        <v>1</v>
      </c>
      <c r="J32" s="228" t="s">
        <v>32</v>
      </c>
      <c r="M32" s="177">
        <f t="shared" si="0"/>
        <v>60</v>
      </c>
      <c r="N32" s="178">
        <v>1</v>
      </c>
    </row>
    <row r="33" spans="2:14" ht="23.4" thickBot="1" x14ac:dyDescent="0.35">
      <c r="B33" s="265"/>
      <c r="C33" s="201"/>
      <c r="D33" s="202" t="s">
        <v>221</v>
      </c>
      <c r="E33" s="203" t="s">
        <v>266</v>
      </c>
      <c r="F33" s="204">
        <v>4</v>
      </c>
      <c r="G33" s="205">
        <v>60</v>
      </c>
      <c r="H33" s="205">
        <v>4</v>
      </c>
      <c r="I33" s="205">
        <v>0</v>
      </c>
      <c r="J33" s="218" t="s">
        <v>267</v>
      </c>
      <c r="M33" s="177">
        <f t="shared" si="0"/>
        <v>60</v>
      </c>
      <c r="N33" s="178">
        <v>1</v>
      </c>
    </row>
    <row r="34" spans="2:14" ht="24" thickTop="1" thickBot="1" x14ac:dyDescent="0.35">
      <c r="B34" s="253" t="s">
        <v>272</v>
      </c>
      <c r="C34" s="194"/>
      <c r="D34" s="195" t="s">
        <v>221</v>
      </c>
      <c r="E34" s="196" t="s">
        <v>268</v>
      </c>
      <c r="F34" s="197">
        <v>4</v>
      </c>
      <c r="G34" s="198">
        <v>60</v>
      </c>
      <c r="H34" s="198">
        <v>3</v>
      </c>
      <c r="I34" s="198">
        <v>1</v>
      </c>
      <c r="J34" s="199" t="s">
        <v>269</v>
      </c>
      <c r="M34" s="177">
        <f t="shared" si="0"/>
        <v>0</v>
      </c>
      <c r="N34" s="178">
        <v>0</v>
      </c>
    </row>
    <row r="35" spans="2:14" ht="46.2" thickBot="1" x14ac:dyDescent="0.35">
      <c r="B35" s="254"/>
      <c r="C35" s="194"/>
      <c r="D35" s="195" t="s">
        <v>223</v>
      </c>
      <c r="E35" s="196" t="s">
        <v>270</v>
      </c>
      <c r="F35" s="197">
        <v>4</v>
      </c>
      <c r="G35" s="198">
        <v>60</v>
      </c>
      <c r="H35" s="198">
        <v>4</v>
      </c>
      <c r="I35" s="198">
        <v>0</v>
      </c>
      <c r="J35" s="199" t="s">
        <v>271</v>
      </c>
      <c r="M35" s="177">
        <f t="shared" si="0"/>
        <v>0</v>
      </c>
      <c r="N35" s="178">
        <v>0</v>
      </c>
    </row>
    <row r="36" spans="2:14" ht="34.799999999999997" thickBot="1" x14ac:dyDescent="0.35">
      <c r="B36" s="254"/>
      <c r="C36" s="194"/>
      <c r="D36" s="195" t="s">
        <v>223</v>
      </c>
      <c r="E36" s="196" t="s">
        <v>273</v>
      </c>
      <c r="F36" s="197">
        <v>4</v>
      </c>
      <c r="G36" s="198">
        <v>60</v>
      </c>
      <c r="H36" s="198">
        <v>3</v>
      </c>
      <c r="I36" s="198">
        <v>1</v>
      </c>
      <c r="J36" s="199" t="s">
        <v>274</v>
      </c>
      <c r="M36" s="177">
        <f t="shared" si="0"/>
        <v>0</v>
      </c>
      <c r="N36" s="178">
        <v>0</v>
      </c>
    </row>
    <row r="37" spans="2:14" ht="15" thickBot="1" x14ac:dyDescent="0.35">
      <c r="B37" s="254"/>
      <c r="C37" s="194">
        <v>28</v>
      </c>
      <c r="D37" s="195" t="s">
        <v>257</v>
      </c>
      <c r="E37" s="196" t="s">
        <v>275</v>
      </c>
      <c r="F37" s="197">
        <v>4</v>
      </c>
      <c r="G37" s="198">
        <v>60</v>
      </c>
      <c r="H37" s="198">
        <v>4</v>
      </c>
      <c r="I37" s="198">
        <v>0</v>
      </c>
      <c r="J37" s="199" t="s">
        <v>32</v>
      </c>
      <c r="M37" s="177">
        <f t="shared" si="0"/>
        <v>0</v>
      </c>
      <c r="N37" s="178">
        <v>0</v>
      </c>
    </row>
    <row r="38" spans="2:14" ht="23.4" thickBot="1" x14ac:dyDescent="0.35">
      <c r="B38" s="254"/>
      <c r="C38" s="220">
        <v>420</v>
      </c>
      <c r="D38" s="229" t="s">
        <v>221</v>
      </c>
      <c r="E38" s="196" t="s">
        <v>276</v>
      </c>
      <c r="F38" s="230">
        <v>4</v>
      </c>
      <c r="G38" s="231">
        <v>60</v>
      </c>
      <c r="H38" s="231">
        <v>4</v>
      </c>
      <c r="I38" s="231">
        <v>0</v>
      </c>
      <c r="J38" s="196" t="s">
        <v>277</v>
      </c>
      <c r="M38" s="177">
        <f t="shared" si="0"/>
        <v>0</v>
      </c>
      <c r="N38" s="178">
        <v>0</v>
      </c>
    </row>
    <row r="39" spans="2:14" ht="23.4" thickBot="1" x14ac:dyDescent="0.35">
      <c r="B39" s="254"/>
      <c r="C39" s="220"/>
      <c r="D39" s="229" t="s">
        <v>221</v>
      </c>
      <c r="E39" s="196" t="s">
        <v>278</v>
      </c>
      <c r="F39" s="230">
        <v>4</v>
      </c>
      <c r="G39" s="231">
        <v>60</v>
      </c>
      <c r="H39" s="231">
        <v>0</v>
      </c>
      <c r="I39" s="231">
        <v>4</v>
      </c>
      <c r="J39" s="232" t="s">
        <v>279</v>
      </c>
      <c r="M39" s="177">
        <f t="shared" si="0"/>
        <v>0</v>
      </c>
      <c r="N39" s="178">
        <v>0</v>
      </c>
    </row>
    <row r="40" spans="2:14" ht="23.4" thickBot="1" x14ac:dyDescent="0.35">
      <c r="B40" s="265"/>
      <c r="C40" s="233"/>
      <c r="D40" s="234" t="s">
        <v>280</v>
      </c>
      <c r="E40" s="203" t="s">
        <v>281</v>
      </c>
      <c r="F40" s="235">
        <v>4</v>
      </c>
      <c r="G40" s="236">
        <v>60</v>
      </c>
      <c r="H40" s="236">
        <v>3</v>
      </c>
      <c r="I40" s="236">
        <v>1</v>
      </c>
      <c r="J40" s="203" t="s">
        <v>73</v>
      </c>
      <c r="M40" s="177">
        <f t="shared" si="0"/>
        <v>0</v>
      </c>
      <c r="N40" s="178">
        <v>0</v>
      </c>
    </row>
    <row r="41" spans="2:14" ht="24" thickTop="1" thickBot="1" x14ac:dyDescent="0.35">
      <c r="B41" s="253" t="s">
        <v>285</v>
      </c>
      <c r="C41" s="220"/>
      <c r="D41" s="229" t="s">
        <v>280</v>
      </c>
      <c r="E41" s="196" t="s">
        <v>282</v>
      </c>
      <c r="F41" s="230">
        <v>4</v>
      </c>
      <c r="G41" s="231">
        <v>60</v>
      </c>
      <c r="H41" s="230">
        <v>3</v>
      </c>
      <c r="I41" s="231">
        <v>1</v>
      </c>
      <c r="J41" s="196" t="s">
        <v>103</v>
      </c>
      <c r="M41" s="177">
        <f t="shared" si="0"/>
        <v>0</v>
      </c>
      <c r="N41" s="178">
        <v>0</v>
      </c>
    </row>
    <row r="42" spans="2:14" ht="15" thickBot="1" x14ac:dyDescent="0.35">
      <c r="B42" s="254"/>
      <c r="C42" s="220"/>
      <c r="D42" s="229" t="s">
        <v>280</v>
      </c>
      <c r="E42" s="196" t="s">
        <v>283</v>
      </c>
      <c r="F42" s="230">
        <v>4</v>
      </c>
      <c r="G42" s="231">
        <v>60</v>
      </c>
      <c r="H42" s="231">
        <v>3</v>
      </c>
      <c r="I42" s="231">
        <v>1</v>
      </c>
      <c r="J42" s="196" t="s">
        <v>91</v>
      </c>
      <c r="M42" s="177">
        <f t="shared" si="0"/>
        <v>0</v>
      </c>
      <c r="N42" s="178">
        <v>0</v>
      </c>
    </row>
    <row r="43" spans="2:14" ht="23.4" thickBot="1" x14ac:dyDescent="0.35">
      <c r="B43" s="254"/>
      <c r="C43" s="220">
        <v>28</v>
      </c>
      <c r="D43" s="229" t="s">
        <v>280</v>
      </c>
      <c r="E43" s="196" t="s">
        <v>284</v>
      </c>
      <c r="F43" s="230">
        <v>4</v>
      </c>
      <c r="G43" s="231">
        <v>60</v>
      </c>
      <c r="H43" s="231">
        <v>4</v>
      </c>
      <c r="I43" s="231">
        <v>0</v>
      </c>
      <c r="J43" s="196" t="s">
        <v>74</v>
      </c>
      <c r="M43" s="177">
        <f t="shared" si="0"/>
        <v>0</v>
      </c>
      <c r="N43" s="178">
        <v>0</v>
      </c>
    </row>
    <row r="44" spans="2:14" ht="15" thickBot="1" x14ac:dyDescent="0.35">
      <c r="B44" s="254"/>
      <c r="C44" s="220">
        <v>420</v>
      </c>
      <c r="D44" s="229" t="s">
        <v>280</v>
      </c>
      <c r="E44" s="196" t="s">
        <v>286</v>
      </c>
      <c r="F44" s="230">
        <v>4</v>
      </c>
      <c r="G44" s="231">
        <v>60</v>
      </c>
      <c r="H44" s="231">
        <v>3</v>
      </c>
      <c r="I44" s="231">
        <v>1</v>
      </c>
      <c r="J44" s="196" t="s">
        <v>91</v>
      </c>
      <c r="M44" s="177">
        <f t="shared" si="0"/>
        <v>0</v>
      </c>
      <c r="N44" s="178">
        <v>0</v>
      </c>
    </row>
    <row r="45" spans="2:14" ht="15" thickBot="1" x14ac:dyDescent="0.35">
      <c r="B45" s="254"/>
      <c r="C45" s="220"/>
      <c r="D45" s="229" t="s">
        <v>280</v>
      </c>
      <c r="E45" s="196" t="s">
        <v>287</v>
      </c>
      <c r="F45" s="230">
        <v>2</v>
      </c>
      <c r="G45" s="231">
        <v>30</v>
      </c>
      <c r="H45" s="231">
        <v>2</v>
      </c>
      <c r="I45" s="231">
        <v>0</v>
      </c>
      <c r="J45" s="196" t="s">
        <v>63</v>
      </c>
      <c r="M45" s="177">
        <f t="shared" si="0"/>
        <v>0</v>
      </c>
      <c r="N45" s="178">
        <v>0</v>
      </c>
    </row>
    <row r="46" spans="2:14" ht="23.4" thickBot="1" x14ac:dyDescent="0.35">
      <c r="B46" s="254"/>
      <c r="C46" s="220"/>
      <c r="D46" s="229" t="s">
        <v>280</v>
      </c>
      <c r="E46" s="196" t="s">
        <v>288</v>
      </c>
      <c r="F46" s="230">
        <v>4</v>
      </c>
      <c r="G46" s="231">
        <v>60</v>
      </c>
      <c r="H46" s="231">
        <v>3</v>
      </c>
      <c r="I46" s="231">
        <v>1</v>
      </c>
      <c r="J46" s="196" t="s">
        <v>86</v>
      </c>
      <c r="M46" s="177">
        <f t="shared" si="0"/>
        <v>0</v>
      </c>
      <c r="N46" s="178">
        <v>0</v>
      </c>
    </row>
    <row r="47" spans="2:14" ht="34.799999999999997" thickBot="1" x14ac:dyDescent="0.35">
      <c r="B47" s="265"/>
      <c r="C47" s="233"/>
      <c r="D47" s="234" t="s">
        <v>221</v>
      </c>
      <c r="E47" s="203" t="s">
        <v>289</v>
      </c>
      <c r="F47" s="235">
        <v>6</v>
      </c>
      <c r="G47" s="236">
        <v>90</v>
      </c>
      <c r="H47" s="235">
        <v>4</v>
      </c>
      <c r="I47" s="236">
        <v>2</v>
      </c>
      <c r="J47" s="203" t="s">
        <v>290</v>
      </c>
      <c r="M47" s="177">
        <f t="shared" si="0"/>
        <v>0</v>
      </c>
      <c r="N47" s="178">
        <v>0</v>
      </c>
    </row>
    <row r="48" spans="2:14" ht="24" thickTop="1" thickBot="1" x14ac:dyDescent="0.35">
      <c r="B48" s="253" t="s">
        <v>293</v>
      </c>
      <c r="C48" s="237"/>
      <c r="D48" s="229" t="s">
        <v>280</v>
      </c>
      <c r="E48" s="196" t="s">
        <v>291</v>
      </c>
      <c r="F48" s="230">
        <v>6</v>
      </c>
      <c r="G48" s="231">
        <v>90</v>
      </c>
      <c r="H48" s="230">
        <v>6</v>
      </c>
      <c r="I48" s="231">
        <v>0</v>
      </c>
      <c r="J48" s="196" t="s">
        <v>292</v>
      </c>
      <c r="M48" s="177">
        <f t="shared" si="0"/>
        <v>0</v>
      </c>
      <c r="N48" s="178">
        <v>0</v>
      </c>
    </row>
    <row r="49" spans="2:14" ht="23.4" thickBot="1" x14ac:dyDescent="0.35">
      <c r="B49" s="254"/>
      <c r="C49" s="237"/>
      <c r="D49" s="229" t="s">
        <v>280</v>
      </c>
      <c r="E49" s="196" t="s">
        <v>294</v>
      </c>
      <c r="F49" s="230">
        <v>2</v>
      </c>
      <c r="G49" s="231">
        <v>30</v>
      </c>
      <c r="H49" s="230">
        <v>0</v>
      </c>
      <c r="I49" s="231">
        <v>2</v>
      </c>
      <c r="J49" s="232" t="s">
        <v>295</v>
      </c>
      <c r="M49" s="177">
        <f t="shared" si="0"/>
        <v>0</v>
      </c>
      <c r="N49" s="178">
        <v>0</v>
      </c>
    </row>
    <row r="50" spans="2:14" ht="34.799999999999997" thickBot="1" x14ac:dyDescent="0.35">
      <c r="B50" s="254"/>
      <c r="C50" s="237"/>
      <c r="D50" s="229" t="s">
        <v>280</v>
      </c>
      <c r="E50" s="196" t="s">
        <v>296</v>
      </c>
      <c r="F50" s="230">
        <v>4</v>
      </c>
      <c r="G50" s="231">
        <v>60</v>
      </c>
      <c r="H50" s="230">
        <v>3</v>
      </c>
      <c r="I50" s="231">
        <v>1</v>
      </c>
      <c r="J50" s="196" t="s">
        <v>297</v>
      </c>
      <c r="M50" s="177">
        <f t="shared" si="0"/>
        <v>0</v>
      </c>
      <c r="N50" s="178">
        <v>0</v>
      </c>
    </row>
    <row r="51" spans="2:14" ht="23.4" thickBot="1" x14ac:dyDescent="0.35">
      <c r="B51" s="254"/>
      <c r="C51" s="237">
        <v>28</v>
      </c>
      <c r="D51" s="229" t="s">
        <v>280</v>
      </c>
      <c r="E51" s="209" t="s">
        <v>298</v>
      </c>
      <c r="F51" s="222">
        <v>4</v>
      </c>
      <c r="G51" s="223">
        <v>60</v>
      </c>
      <c r="H51" s="222">
        <v>3</v>
      </c>
      <c r="I51" s="223">
        <v>1</v>
      </c>
      <c r="J51" s="196" t="s">
        <v>117</v>
      </c>
      <c r="M51" s="177">
        <f t="shared" si="0"/>
        <v>0</v>
      </c>
      <c r="N51" s="178">
        <v>0</v>
      </c>
    </row>
    <row r="52" spans="2:14" ht="23.4" thickBot="1" x14ac:dyDescent="0.35">
      <c r="B52" s="254"/>
      <c r="C52" s="237">
        <v>420</v>
      </c>
      <c r="D52" s="221" t="s">
        <v>280</v>
      </c>
      <c r="E52" s="238" t="s">
        <v>299</v>
      </c>
      <c r="F52" s="239">
        <v>4</v>
      </c>
      <c r="G52" s="240">
        <v>60</v>
      </c>
      <c r="H52" s="239">
        <v>2</v>
      </c>
      <c r="I52" s="240">
        <v>2</v>
      </c>
      <c r="J52" s="196" t="s">
        <v>115</v>
      </c>
      <c r="M52" s="177">
        <f t="shared" si="0"/>
        <v>0</v>
      </c>
      <c r="N52" s="178">
        <v>0</v>
      </c>
    </row>
    <row r="53" spans="2:14" ht="23.4" thickBot="1" x14ac:dyDescent="0.35">
      <c r="B53" s="254"/>
      <c r="C53" s="237"/>
      <c r="D53" s="241" t="s">
        <v>280</v>
      </c>
      <c r="E53" s="238" t="s">
        <v>300</v>
      </c>
      <c r="F53" s="239">
        <v>4</v>
      </c>
      <c r="G53" s="240">
        <v>60</v>
      </c>
      <c r="H53" s="239">
        <v>3</v>
      </c>
      <c r="I53" s="240">
        <v>1</v>
      </c>
      <c r="J53" s="196" t="s">
        <v>121</v>
      </c>
      <c r="M53" s="177">
        <f t="shared" si="0"/>
        <v>0</v>
      </c>
      <c r="N53" s="178">
        <v>0</v>
      </c>
    </row>
    <row r="54" spans="2:14" ht="23.4" thickBot="1" x14ac:dyDescent="0.35">
      <c r="B54" s="254"/>
      <c r="C54" s="220"/>
      <c r="D54" s="241" t="s">
        <v>280</v>
      </c>
      <c r="E54" s="238" t="s">
        <v>301</v>
      </c>
      <c r="F54" s="239">
        <v>2</v>
      </c>
      <c r="G54" s="240">
        <v>30</v>
      </c>
      <c r="H54" s="240">
        <v>2</v>
      </c>
      <c r="I54" s="240">
        <v>0</v>
      </c>
      <c r="J54" s="209" t="s">
        <v>60</v>
      </c>
      <c r="M54" s="177">
        <f t="shared" si="0"/>
        <v>0</v>
      </c>
      <c r="N54" s="178">
        <v>0</v>
      </c>
    </row>
    <row r="55" spans="2:14" ht="15" thickBot="1" x14ac:dyDescent="0.35">
      <c r="B55" s="265"/>
      <c r="C55" s="242"/>
      <c r="D55" s="243" t="s">
        <v>280</v>
      </c>
      <c r="E55" s="214" t="s">
        <v>302</v>
      </c>
      <c r="F55" s="244">
        <v>2</v>
      </c>
      <c r="G55" s="245">
        <v>30</v>
      </c>
      <c r="H55" s="245">
        <v>1</v>
      </c>
      <c r="I55" s="245">
        <v>1</v>
      </c>
      <c r="J55" s="214" t="s">
        <v>32</v>
      </c>
      <c r="M55" s="177">
        <f t="shared" si="0"/>
        <v>0</v>
      </c>
      <c r="N55" s="178">
        <v>0</v>
      </c>
    </row>
    <row r="56" spans="2:14" ht="46.8" thickTop="1" thickBot="1" x14ac:dyDescent="0.35">
      <c r="B56" s="253" t="s">
        <v>306</v>
      </c>
      <c r="C56" s="237"/>
      <c r="D56" s="229" t="s">
        <v>280</v>
      </c>
      <c r="E56" s="196" t="s">
        <v>303</v>
      </c>
      <c r="F56" s="230">
        <v>4</v>
      </c>
      <c r="G56" s="231">
        <v>60</v>
      </c>
      <c r="H56" s="231">
        <v>3</v>
      </c>
      <c r="I56" s="231">
        <v>1</v>
      </c>
      <c r="J56" s="196" t="s">
        <v>304</v>
      </c>
      <c r="M56" s="177">
        <f t="shared" si="0"/>
        <v>0</v>
      </c>
      <c r="N56" s="178">
        <v>0</v>
      </c>
    </row>
    <row r="57" spans="2:14" ht="23.4" thickBot="1" x14ac:dyDescent="0.35">
      <c r="B57" s="254"/>
      <c r="C57" s="237"/>
      <c r="D57" s="229" t="s">
        <v>280</v>
      </c>
      <c r="E57" s="196" t="s">
        <v>305</v>
      </c>
      <c r="F57" s="230">
        <v>4</v>
      </c>
      <c r="G57" s="231">
        <v>60</v>
      </c>
      <c r="H57" s="231">
        <v>3</v>
      </c>
      <c r="I57" s="231">
        <v>1</v>
      </c>
      <c r="J57" s="196" t="s">
        <v>106</v>
      </c>
      <c r="M57" s="177">
        <f t="shared" si="0"/>
        <v>0</v>
      </c>
      <c r="N57" s="178">
        <v>0</v>
      </c>
    </row>
    <row r="58" spans="2:14" ht="34.799999999999997" thickBot="1" x14ac:dyDescent="0.35">
      <c r="B58" s="254"/>
      <c r="C58" s="220">
        <v>26</v>
      </c>
      <c r="D58" s="229" t="s">
        <v>280</v>
      </c>
      <c r="E58" s="196" t="s">
        <v>307</v>
      </c>
      <c r="F58" s="230">
        <v>4</v>
      </c>
      <c r="G58" s="231">
        <v>60</v>
      </c>
      <c r="H58" s="231">
        <v>3</v>
      </c>
      <c r="I58" s="231">
        <v>1</v>
      </c>
      <c r="J58" s="196" t="s">
        <v>129</v>
      </c>
      <c r="M58" s="177">
        <f t="shared" si="0"/>
        <v>0</v>
      </c>
      <c r="N58" s="178">
        <v>0</v>
      </c>
    </row>
    <row r="59" spans="2:14" ht="46.2" thickBot="1" x14ac:dyDescent="0.35">
      <c r="B59" s="254"/>
      <c r="C59" s="220">
        <v>390</v>
      </c>
      <c r="D59" s="229" t="s">
        <v>280</v>
      </c>
      <c r="E59" s="196" t="s">
        <v>308</v>
      </c>
      <c r="F59" s="230">
        <v>4</v>
      </c>
      <c r="G59" s="231">
        <v>60</v>
      </c>
      <c r="H59" s="231">
        <v>0</v>
      </c>
      <c r="I59" s="231">
        <v>4</v>
      </c>
      <c r="J59" s="196" t="s">
        <v>309</v>
      </c>
      <c r="M59" s="177">
        <f t="shared" si="0"/>
        <v>0</v>
      </c>
      <c r="N59" s="178">
        <v>0</v>
      </c>
    </row>
    <row r="60" spans="2:14" ht="23.4" thickBot="1" x14ac:dyDescent="0.35">
      <c r="B60" s="254"/>
      <c r="C60" s="220"/>
      <c r="D60" s="229" t="s">
        <v>280</v>
      </c>
      <c r="E60" s="196" t="s">
        <v>310</v>
      </c>
      <c r="F60" s="230">
        <v>4</v>
      </c>
      <c r="G60" s="231">
        <v>60</v>
      </c>
      <c r="H60" s="231">
        <v>2</v>
      </c>
      <c r="I60" s="231">
        <v>2</v>
      </c>
      <c r="J60" s="196" t="s">
        <v>311</v>
      </c>
      <c r="M60" s="177">
        <f t="shared" si="0"/>
        <v>0</v>
      </c>
      <c r="N60" s="178">
        <v>0</v>
      </c>
    </row>
    <row r="61" spans="2:14" ht="23.4" thickBot="1" x14ac:dyDescent="0.35">
      <c r="B61" s="254"/>
      <c r="C61" s="220"/>
      <c r="D61" s="221" t="s">
        <v>280</v>
      </c>
      <c r="E61" s="209" t="s">
        <v>154</v>
      </c>
      <c r="F61" s="222">
        <v>2</v>
      </c>
      <c r="G61" s="223">
        <v>30</v>
      </c>
      <c r="H61" s="223">
        <v>0</v>
      </c>
      <c r="I61" s="223">
        <v>2</v>
      </c>
      <c r="J61" s="209"/>
      <c r="M61" s="177">
        <f t="shared" si="0"/>
        <v>0</v>
      </c>
      <c r="N61" s="178">
        <v>0</v>
      </c>
    </row>
    <row r="62" spans="2:14" ht="49.8" customHeight="1" thickBot="1" x14ac:dyDescent="0.35">
      <c r="B62" s="265"/>
      <c r="C62" s="242"/>
      <c r="D62" s="243" t="s">
        <v>280</v>
      </c>
      <c r="E62" s="214" t="s">
        <v>312</v>
      </c>
      <c r="F62" s="244">
        <v>4</v>
      </c>
      <c r="G62" s="245">
        <v>60</v>
      </c>
      <c r="H62" s="244">
        <v>2</v>
      </c>
      <c r="I62" s="245">
        <v>2</v>
      </c>
      <c r="J62" s="214" t="s">
        <v>100</v>
      </c>
      <c r="M62" s="177">
        <f t="shared" si="0"/>
        <v>0</v>
      </c>
      <c r="N62" s="178">
        <v>0</v>
      </c>
    </row>
    <row r="63" spans="2:14" ht="75" customHeight="1" thickTop="1" thickBot="1" x14ac:dyDescent="0.35">
      <c r="B63" s="253" t="s">
        <v>315</v>
      </c>
      <c r="C63" s="220"/>
      <c r="D63" s="229" t="s">
        <v>280</v>
      </c>
      <c r="E63" s="196" t="s">
        <v>185</v>
      </c>
      <c r="F63" s="230">
        <v>4</v>
      </c>
      <c r="G63" s="231">
        <v>60</v>
      </c>
      <c r="H63" s="231">
        <v>2</v>
      </c>
      <c r="I63" s="231">
        <v>2</v>
      </c>
      <c r="J63" s="196" t="s">
        <v>313</v>
      </c>
      <c r="M63" s="177">
        <f t="shared" si="0"/>
        <v>0</v>
      </c>
      <c r="N63" s="178">
        <v>0</v>
      </c>
    </row>
    <row r="64" spans="2:14" ht="102.6" customHeight="1" thickBot="1" x14ac:dyDescent="0.35">
      <c r="B64" s="254"/>
      <c r="C64" s="220"/>
      <c r="D64" s="229" t="s">
        <v>280</v>
      </c>
      <c r="E64" s="196" t="s">
        <v>162</v>
      </c>
      <c r="F64" s="230">
        <v>4</v>
      </c>
      <c r="G64" s="231">
        <v>60</v>
      </c>
      <c r="H64" s="231">
        <v>2</v>
      </c>
      <c r="I64" s="231">
        <v>2</v>
      </c>
      <c r="J64" s="196" t="s">
        <v>314</v>
      </c>
      <c r="M64" s="177">
        <f t="shared" si="0"/>
        <v>0</v>
      </c>
      <c r="N64" s="178">
        <v>0</v>
      </c>
    </row>
    <row r="65" spans="2:14" ht="23.4" thickBot="1" x14ac:dyDescent="0.35">
      <c r="B65" s="254"/>
      <c r="C65" s="220"/>
      <c r="D65" s="229" t="s">
        <v>280</v>
      </c>
      <c r="E65" s="196" t="s">
        <v>158</v>
      </c>
      <c r="F65" s="230">
        <v>4</v>
      </c>
      <c r="G65" s="231">
        <v>60</v>
      </c>
      <c r="H65" s="231">
        <v>2</v>
      </c>
      <c r="I65" s="231">
        <v>2</v>
      </c>
      <c r="J65" s="196" t="s">
        <v>311</v>
      </c>
      <c r="M65" s="177">
        <f t="shared" si="0"/>
        <v>0</v>
      </c>
      <c r="N65" s="178">
        <v>0</v>
      </c>
    </row>
    <row r="66" spans="2:14" ht="23.4" thickBot="1" x14ac:dyDescent="0.35">
      <c r="B66" s="254"/>
      <c r="C66" s="220">
        <v>26</v>
      </c>
      <c r="D66" s="229" t="s">
        <v>221</v>
      </c>
      <c r="E66" s="196" t="s">
        <v>163</v>
      </c>
      <c r="F66" s="230">
        <v>4</v>
      </c>
      <c r="G66" s="231">
        <v>60</v>
      </c>
      <c r="H66" s="231">
        <v>2</v>
      </c>
      <c r="I66" s="231">
        <v>2</v>
      </c>
      <c r="J66" s="196"/>
      <c r="M66" s="177">
        <f t="shared" si="0"/>
        <v>0</v>
      </c>
      <c r="N66" s="178">
        <v>0</v>
      </c>
    </row>
    <row r="67" spans="2:14" ht="15" thickBot="1" x14ac:dyDescent="0.35">
      <c r="B67" s="254"/>
      <c r="C67" s="220">
        <v>390</v>
      </c>
      <c r="D67" s="229" t="s">
        <v>280</v>
      </c>
      <c r="E67" s="209" t="s">
        <v>184</v>
      </c>
      <c r="F67" s="222">
        <v>4</v>
      </c>
      <c r="G67" s="223">
        <v>60</v>
      </c>
      <c r="H67" s="223">
        <v>2</v>
      </c>
      <c r="I67" s="223">
        <v>2</v>
      </c>
      <c r="J67" s="209" t="s">
        <v>141</v>
      </c>
      <c r="M67" s="177">
        <f t="shared" si="0"/>
        <v>0</v>
      </c>
      <c r="N67" s="178">
        <v>0</v>
      </c>
    </row>
    <row r="68" spans="2:14" ht="15" thickBot="1" x14ac:dyDescent="0.35">
      <c r="B68" s="254"/>
      <c r="C68" s="220"/>
      <c r="D68" s="229" t="s">
        <v>280</v>
      </c>
      <c r="E68" s="225" t="s">
        <v>165</v>
      </c>
      <c r="F68" s="246">
        <v>2</v>
      </c>
      <c r="G68" s="247">
        <v>30</v>
      </c>
      <c r="H68" s="247">
        <v>2</v>
      </c>
      <c r="I68" s="247">
        <v>0</v>
      </c>
      <c r="J68" s="225" t="s">
        <v>69</v>
      </c>
      <c r="M68" s="177">
        <f t="shared" si="0"/>
        <v>0</v>
      </c>
      <c r="N68" s="178">
        <v>0</v>
      </c>
    </row>
    <row r="69" spans="2:14" ht="15" thickBot="1" x14ac:dyDescent="0.35">
      <c r="B69" s="265"/>
      <c r="C69" s="233"/>
      <c r="D69" s="234"/>
      <c r="E69" s="203" t="s">
        <v>316</v>
      </c>
      <c r="F69" s="235">
        <v>4</v>
      </c>
      <c r="G69" s="236">
        <v>60</v>
      </c>
      <c r="H69" s="236">
        <v>1</v>
      </c>
      <c r="I69" s="236">
        <v>3</v>
      </c>
      <c r="J69" s="203"/>
      <c r="M69" s="177">
        <f t="shared" ref="M69:M72" si="1">G69*N69</f>
        <v>0</v>
      </c>
      <c r="N69" s="178">
        <v>0</v>
      </c>
    </row>
    <row r="70" spans="2:14" ht="15.6" thickTop="1" thickBot="1" x14ac:dyDescent="0.35">
      <c r="B70" s="253" t="s">
        <v>317</v>
      </c>
      <c r="C70" s="237"/>
      <c r="D70" s="229"/>
      <c r="E70" s="196" t="s">
        <v>171</v>
      </c>
      <c r="F70" s="230">
        <v>11</v>
      </c>
      <c r="G70" s="230">
        <v>165</v>
      </c>
      <c r="H70" s="231">
        <v>4</v>
      </c>
      <c r="I70" s="231">
        <v>7</v>
      </c>
      <c r="J70" s="196"/>
      <c r="M70" s="177">
        <f t="shared" si="1"/>
        <v>0</v>
      </c>
      <c r="N70" s="178">
        <v>0</v>
      </c>
    </row>
    <row r="71" spans="2:14" ht="15" thickBot="1" x14ac:dyDescent="0.35">
      <c r="B71" s="254"/>
      <c r="C71" s="237">
        <v>25</v>
      </c>
      <c r="D71" s="229"/>
      <c r="E71" s="196" t="s">
        <v>169</v>
      </c>
      <c r="F71" s="230">
        <v>10</v>
      </c>
      <c r="G71" s="230">
        <v>150</v>
      </c>
      <c r="H71" s="231">
        <v>0</v>
      </c>
      <c r="I71" s="231">
        <v>10</v>
      </c>
      <c r="J71" s="196"/>
      <c r="M71" s="177">
        <f t="shared" si="1"/>
        <v>0</v>
      </c>
      <c r="N71" s="178">
        <v>0</v>
      </c>
    </row>
    <row r="72" spans="2:14" ht="15" thickBot="1" x14ac:dyDescent="0.35">
      <c r="B72" s="265"/>
      <c r="C72" s="236">
        <v>375</v>
      </c>
      <c r="D72" s="235"/>
      <c r="E72" s="203" t="s">
        <v>198</v>
      </c>
      <c r="F72" s="235">
        <v>4</v>
      </c>
      <c r="G72" s="236">
        <v>60</v>
      </c>
      <c r="H72" s="236">
        <v>1</v>
      </c>
      <c r="I72" s="236">
        <v>3</v>
      </c>
      <c r="J72" s="203"/>
      <c r="M72" s="179">
        <f t="shared" si="1"/>
        <v>0</v>
      </c>
      <c r="N72" s="180">
        <v>0</v>
      </c>
    </row>
    <row r="73" spans="2:14" ht="15.6" thickTop="1" thickBot="1" x14ac:dyDescent="0.35">
      <c r="B73" s="248"/>
      <c r="C73" s="236"/>
      <c r="D73" s="249"/>
      <c r="E73" s="250" t="s">
        <v>318</v>
      </c>
      <c r="F73" s="249">
        <v>260</v>
      </c>
      <c r="G73" s="251">
        <v>3900</v>
      </c>
      <c r="H73" s="251" t="s">
        <v>319</v>
      </c>
      <c r="I73" s="251" t="s">
        <v>319</v>
      </c>
      <c r="J73" s="252"/>
      <c r="L73" s="260" t="s">
        <v>418</v>
      </c>
      <c r="M73" s="60">
        <f>SUM(M4:M72)</f>
        <v>1485</v>
      </c>
      <c r="N73" s="56" t="s">
        <v>417</v>
      </c>
    </row>
    <row r="74" spans="2:14" ht="15.6" thickTop="1" thickBot="1" x14ac:dyDescent="0.35">
      <c r="L74" s="260"/>
      <c r="M74" s="181">
        <f>M73/G73</f>
        <v>0.38076923076923075</v>
      </c>
    </row>
    <row r="75" spans="2:14" x14ac:dyDescent="0.3">
      <c r="L75" t="s">
        <v>420</v>
      </c>
      <c r="M75" s="58">
        <f>G73-M73</f>
        <v>2415</v>
      </c>
      <c r="N75" s="56" t="s">
        <v>417</v>
      </c>
    </row>
  </sheetData>
  <sheetProtection algorithmName="SHA-512" hashValue="tVl4cWcj5nssdPdUwX2uEP5Hd9DsXssre+huqqSo5V+3TVliHtvB1sEkNq0PnKunJZxmMIvki2onrZUXAYpqdQ==" saltValue="3+CQSPvXPDcWgZz+KrhhCQ==" spinCount="100000" sheet="1" objects="1" scenarios="1"/>
  <protectedRanges>
    <protectedRange sqref="N4:N72" name="Intervalo1"/>
  </protectedRanges>
  <customSheetViews>
    <customSheetView guid="{E7AD2C33-4F98-4541-AF85-EF5A309CAAA6}" topLeftCell="F4">
      <selection activeCell="N4" sqref="N4:N5"/>
      <pageMargins left="0.511811024" right="0.511811024" top="0.78740157499999996" bottom="0.78740157499999996" header="0.31496062000000002" footer="0.31496062000000002"/>
    </customSheetView>
  </customSheetViews>
  <mergeCells count="21">
    <mergeCell ref="L73:L74"/>
    <mergeCell ref="M4:M5"/>
    <mergeCell ref="N4:N5"/>
    <mergeCell ref="F4:F5"/>
    <mergeCell ref="B4:B11"/>
    <mergeCell ref="B12:B18"/>
    <mergeCell ref="B19:B26"/>
    <mergeCell ref="B27:B33"/>
    <mergeCell ref="B34:B40"/>
    <mergeCell ref="B41:B47"/>
    <mergeCell ref="B48:B55"/>
    <mergeCell ref="B56:B62"/>
    <mergeCell ref="B63:B69"/>
    <mergeCell ref="B70:B72"/>
    <mergeCell ref="I4:I5"/>
    <mergeCell ref="J4:J5"/>
    <mergeCell ref="C4:C5"/>
    <mergeCell ref="D4:D5"/>
    <mergeCell ref="E4:E5"/>
    <mergeCell ref="G4:G5"/>
    <mergeCell ref="H4:H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26"/>
  <sheetViews>
    <sheetView topLeftCell="A81" zoomScale="55" zoomScaleNormal="55" workbookViewId="0">
      <selection activeCell="J86" sqref="J86:J93"/>
    </sheetView>
  </sheetViews>
  <sheetFormatPr defaultRowHeight="14.4" x14ac:dyDescent="0.3"/>
  <cols>
    <col min="4" max="4" width="15.109375" customWidth="1"/>
    <col min="5" max="5" width="36.88671875" customWidth="1"/>
    <col min="8" max="8" width="4" bestFit="1" customWidth="1"/>
    <col min="9" max="9" width="3.88671875" bestFit="1" customWidth="1"/>
    <col min="10" max="10" width="11.88671875" customWidth="1"/>
    <col min="11" max="11" width="1.44140625" customWidth="1"/>
    <col min="12" max="12" width="25.5546875" bestFit="1" customWidth="1"/>
    <col min="13" max="13" width="14.77734375" customWidth="1"/>
    <col min="14" max="14" width="6.6640625" customWidth="1"/>
    <col min="15" max="15" width="2.21875" customWidth="1"/>
    <col min="16" max="16" width="20" customWidth="1"/>
  </cols>
  <sheetData>
    <row r="2" spans="2:13" ht="15" thickBot="1" x14ac:dyDescent="0.35"/>
    <row r="3" spans="2:13" ht="15" thickTop="1" x14ac:dyDescent="0.3">
      <c r="B3" s="277" t="s">
        <v>320</v>
      </c>
      <c r="C3" s="61" t="s">
        <v>321</v>
      </c>
      <c r="D3" s="277" t="s">
        <v>214</v>
      </c>
      <c r="E3" s="279" t="s">
        <v>323</v>
      </c>
      <c r="F3" s="277" t="s">
        <v>216</v>
      </c>
      <c r="G3" s="277" t="s">
        <v>217</v>
      </c>
      <c r="H3" s="277" t="s">
        <v>218</v>
      </c>
      <c r="I3" s="277" t="s">
        <v>219</v>
      </c>
      <c r="J3" s="279" t="s">
        <v>220</v>
      </c>
    </row>
    <row r="4" spans="2:13" ht="15" thickBot="1" x14ac:dyDescent="0.35">
      <c r="B4" s="278"/>
      <c r="C4" s="62" t="s">
        <v>322</v>
      </c>
      <c r="D4" s="278"/>
      <c r="E4" s="280"/>
      <c r="F4" s="278"/>
      <c r="G4" s="278"/>
      <c r="H4" s="278"/>
      <c r="I4" s="278"/>
      <c r="J4" s="280"/>
      <c r="M4" s="170" t="s">
        <v>376</v>
      </c>
    </row>
    <row r="5" spans="2:13" ht="39.6" customHeight="1" thickTop="1" x14ac:dyDescent="0.3">
      <c r="B5" s="274" t="s">
        <v>226</v>
      </c>
      <c r="C5" s="63"/>
      <c r="D5" s="64" t="s">
        <v>324</v>
      </c>
      <c r="E5" s="65" t="s">
        <v>325</v>
      </c>
      <c r="F5" s="66">
        <v>2</v>
      </c>
      <c r="G5" s="67">
        <v>30</v>
      </c>
      <c r="H5" s="67">
        <v>2</v>
      </c>
      <c r="I5" s="67"/>
      <c r="J5" s="65"/>
      <c r="M5" s="172">
        <f>IF('PPC Antigo'!M4&gt;0,G5,0)</f>
        <v>30</v>
      </c>
    </row>
    <row r="6" spans="2:13" ht="15" thickBot="1" x14ac:dyDescent="0.35">
      <c r="B6" s="275"/>
      <c r="C6" s="68"/>
      <c r="D6" s="69" t="s">
        <v>223</v>
      </c>
      <c r="E6" s="70" t="s">
        <v>224</v>
      </c>
      <c r="F6" s="71">
        <v>4</v>
      </c>
      <c r="G6" s="72">
        <v>60</v>
      </c>
      <c r="H6" s="72">
        <v>4</v>
      </c>
      <c r="I6" s="72"/>
      <c r="J6" s="70"/>
      <c r="M6" s="173">
        <f>IF('PPC Antigo'!M6&gt;0,G6,0)</f>
        <v>60</v>
      </c>
    </row>
    <row r="7" spans="2:13" ht="15" thickBot="1" x14ac:dyDescent="0.35">
      <c r="B7" s="275"/>
      <c r="C7" s="68"/>
      <c r="D7" s="69" t="s">
        <v>280</v>
      </c>
      <c r="E7" s="70" t="s">
        <v>326</v>
      </c>
      <c r="F7" s="71">
        <v>4</v>
      </c>
      <c r="G7" s="72">
        <v>60</v>
      </c>
      <c r="H7" s="72">
        <v>4</v>
      </c>
      <c r="I7" s="72"/>
      <c r="J7" s="70"/>
      <c r="M7" s="173">
        <v>0</v>
      </c>
    </row>
    <row r="8" spans="2:13" ht="15" thickBot="1" x14ac:dyDescent="0.35">
      <c r="B8" s="275"/>
      <c r="C8" s="68">
        <v>26</v>
      </c>
      <c r="D8" s="69" t="s">
        <v>223</v>
      </c>
      <c r="E8" s="70" t="s">
        <v>225</v>
      </c>
      <c r="F8" s="71">
        <v>4</v>
      </c>
      <c r="G8" s="72">
        <v>60</v>
      </c>
      <c r="H8" s="72">
        <v>4</v>
      </c>
      <c r="I8" s="72"/>
      <c r="J8" s="70"/>
      <c r="M8" s="173">
        <f>IF('PPC Antigo'!M7&gt;0,G8,0)</f>
        <v>60</v>
      </c>
    </row>
    <row r="9" spans="2:13" ht="15" thickBot="1" x14ac:dyDescent="0.35">
      <c r="B9" s="275"/>
      <c r="C9" s="68">
        <v>390</v>
      </c>
      <c r="D9" s="69" t="s">
        <v>223</v>
      </c>
      <c r="E9" s="70" t="s">
        <v>227</v>
      </c>
      <c r="F9" s="71">
        <v>4</v>
      </c>
      <c r="G9" s="72">
        <v>60</v>
      </c>
      <c r="H9" s="72">
        <v>4</v>
      </c>
      <c r="I9" s="72"/>
      <c r="J9" s="70"/>
      <c r="M9" s="173">
        <f>IF('PPC Antigo'!M9&gt;0,G9,0)</f>
        <v>60</v>
      </c>
    </row>
    <row r="10" spans="2:13" ht="42" thickBot="1" x14ac:dyDescent="0.35">
      <c r="B10" s="275"/>
      <c r="C10" s="68"/>
      <c r="D10" s="69" t="s">
        <v>223</v>
      </c>
      <c r="E10" s="70" t="s">
        <v>228</v>
      </c>
      <c r="F10" s="71">
        <v>2</v>
      </c>
      <c r="G10" s="72">
        <v>30</v>
      </c>
      <c r="H10" s="72">
        <v>0</v>
      </c>
      <c r="I10" s="72"/>
      <c r="J10" s="73" t="s">
        <v>422</v>
      </c>
      <c r="M10" s="173">
        <f>IF('PPC Antigo'!M10&gt;0,G10,0)</f>
        <v>30</v>
      </c>
    </row>
    <row r="11" spans="2:13" ht="15" thickBot="1" x14ac:dyDescent="0.35">
      <c r="B11" s="275"/>
      <c r="C11" s="68"/>
      <c r="D11" s="69" t="s">
        <v>223</v>
      </c>
      <c r="E11" s="70" t="s">
        <v>230</v>
      </c>
      <c r="F11" s="71">
        <v>4</v>
      </c>
      <c r="G11" s="72">
        <v>60</v>
      </c>
      <c r="H11" s="72">
        <v>4</v>
      </c>
      <c r="I11" s="72"/>
      <c r="J11" s="70"/>
      <c r="M11" s="173">
        <f>IF('PPC Antigo'!M11&gt;0,G11,0)</f>
        <v>60</v>
      </c>
    </row>
    <row r="12" spans="2:13" ht="55.8" thickBot="1" x14ac:dyDescent="0.35">
      <c r="B12" s="276"/>
      <c r="C12" s="74"/>
      <c r="D12" s="75" t="s">
        <v>223</v>
      </c>
      <c r="E12" s="76" t="s">
        <v>327</v>
      </c>
      <c r="F12" s="77">
        <v>2</v>
      </c>
      <c r="G12" s="78">
        <v>30</v>
      </c>
      <c r="H12" s="78"/>
      <c r="I12" s="78"/>
      <c r="J12" s="79" t="s">
        <v>423</v>
      </c>
      <c r="M12" s="173">
        <f>IF('PPC Antigo'!M12&gt;0,G12,0)</f>
        <v>30</v>
      </c>
    </row>
    <row r="13" spans="2:13" ht="15.6" thickTop="1" thickBot="1" x14ac:dyDescent="0.35">
      <c r="B13" s="274" t="s">
        <v>236</v>
      </c>
      <c r="C13" s="68"/>
      <c r="D13" s="69" t="s">
        <v>223</v>
      </c>
      <c r="E13" s="70" t="s">
        <v>233</v>
      </c>
      <c r="F13" s="71">
        <v>4</v>
      </c>
      <c r="G13" s="72">
        <v>60</v>
      </c>
      <c r="H13" s="72">
        <v>4</v>
      </c>
      <c r="I13" s="72"/>
      <c r="J13" s="70" t="s">
        <v>30</v>
      </c>
      <c r="M13" s="173">
        <f>IF('PPC Antigo'!M12&gt;0,G13,0)</f>
        <v>60</v>
      </c>
    </row>
    <row r="14" spans="2:13" ht="28.2" thickBot="1" x14ac:dyDescent="0.35">
      <c r="B14" s="275"/>
      <c r="C14" s="68"/>
      <c r="D14" s="69" t="s">
        <v>223</v>
      </c>
      <c r="E14" s="70" t="s">
        <v>234</v>
      </c>
      <c r="F14" s="71">
        <v>4</v>
      </c>
      <c r="G14" s="72">
        <v>60</v>
      </c>
      <c r="H14" s="72">
        <v>4</v>
      </c>
      <c r="I14" s="72"/>
      <c r="J14" s="70" t="s">
        <v>235</v>
      </c>
      <c r="M14" s="173">
        <f>IF('PPC Antigo'!M14&gt;0,G14,0)</f>
        <v>60</v>
      </c>
    </row>
    <row r="15" spans="2:13" ht="69.599999999999994" thickBot="1" x14ac:dyDescent="0.35">
      <c r="B15" s="275"/>
      <c r="C15" s="68">
        <v>26</v>
      </c>
      <c r="D15" s="69" t="s">
        <v>223</v>
      </c>
      <c r="E15" s="70" t="s">
        <v>237</v>
      </c>
      <c r="F15" s="71">
        <v>2</v>
      </c>
      <c r="G15" s="72">
        <v>30</v>
      </c>
      <c r="H15" s="72">
        <v>0</v>
      </c>
      <c r="I15" s="72"/>
      <c r="J15" s="80" t="s">
        <v>439</v>
      </c>
      <c r="M15" s="173">
        <f>IF('PPC Antigo'!M15&gt;0,G15,0)</f>
        <v>30</v>
      </c>
    </row>
    <row r="16" spans="2:13" ht="15" thickBot="1" x14ac:dyDescent="0.35">
      <c r="B16" s="275"/>
      <c r="C16" s="68">
        <v>390</v>
      </c>
      <c r="D16" s="69" t="s">
        <v>223</v>
      </c>
      <c r="E16" s="70" t="s">
        <v>328</v>
      </c>
      <c r="F16" s="71">
        <v>4</v>
      </c>
      <c r="G16" s="72">
        <v>60</v>
      </c>
      <c r="H16" s="72">
        <v>2</v>
      </c>
      <c r="I16" s="72"/>
      <c r="J16" s="70"/>
      <c r="M16" s="173">
        <f>IF('PPC Antigo'!M16&gt;0,G16,0)</f>
        <v>60</v>
      </c>
    </row>
    <row r="17" spans="2:13" ht="15" thickBot="1" x14ac:dyDescent="0.35">
      <c r="B17" s="275"/>
      <c r="C17" s="68"/>
      <c r="D17" s="69" t="s">
        <v>223</v>
      </c>
      <c r="E17" s="70" t="s">
        <v>329</v>
      </c>
      <c r="F17" s="71">
        <v>4</v>
      </c>
      <c r="G17" s="72">
        <v>60</v>
      </c>
      <c r="H17" s="72">
        <v>4</v>
      </c>
      <c r="I17" s="72"/>
      <c r="J17" s="70"/>
      <c r="M17" s="173">
        <v>0</v>
      </c>
    </row>
    <row r="18" spans="2:13" ht="28.2" thickBot="1" x14ac:dyDescent="0.35">
      <c r="B18" s="275"/>
      <c r="C18" s="68"/>
      <c r="D18" s="81" t="s">
        <v>324</v>
      </c>
      <c r="E18" s="82" t="s">
        <v>265</v>
      </c>
      <c r="F18" s="83">
        <v>4</v>
      </c>
      <c r="G18" s="84">
        <v>60</v>
      </c>
      <c r="H18" s="84">
        <v>2</v>
      </c>
      <c r="I18" s="72"/>
      <c r="J18" s="82" t="s">
        <v>32</v>
      </c>
      <c r="M18" s="173">
        <f>IF('PPC Antigo'!M32&gt;0,G18,0)</f>
        <v>60</v>
      </c>
    </row>
    <row r="19" spans="2:13" ht="42" thickBot="1" x14ac:dyDescent="0.35">
      <c r="B19" s="276"/>
      <c r="C19" s="74"/>
      <c r="D19" s="85" t="s">
        <v>324</v>
      </c>
      <c r="E19" s="86" t="s">
        <v>244</v>
      </c>
      <c r="F19" s="87">
        <v>4</v>
      </c>
      <c r="G19" s="88">
        <v>60</v>
      </c>
      <c r="H19" s="88">
        <v>4</v>
      </c>
      <c r="I19" s="78"/>
      <c r="J19" s="86" t="s">
        <v>431</v>
      </c>
      <c r="M19" s="173">
        <f>IF('PPC Antigo'!M20&gt;0,G19,0)</f>
        <v>60</v>
      </c>
    </row>
    <row r="20" spans="2:13" ht="15.6" thickTop="1" thickBot="1" x14ac:dyDescent="0.35">
      <c r="B20" s="274" t="s">
        <v>248</v>
      </c>
      <c r="C20" s="68"/>
      <c r="D20" s="69" t="s">
        <v>223</v>
      </c>
      <c r="E20" s="70" t="s">
        <v>243</v>
      </c>
      <c r="F20" s="71">
        <v>4</v>
      </c>
      <c r="G20" s="72">
        <v>60</v>
      </c>
      <c r="H20" s="72">
        <v>4</v>
      </c>
      <c r="I20" s="72"/>
      <c r="J20" s="70" t="s">
        <v>46</v>
      </c>
      <c r="M20" s="173">
        <f>IF('PPC Antigo'!M19&gt;0,G20,0)</f>
        <v>60</v>
      </c>
    </row>
    <row r="21" spans="2:13" ht="15" thickBot="1" x14ac:dyDescent="0.35">
      <c r="B21" s="275"/>
      <c r="C21" s="68"/>
      <c r="D21" s="69" t="s">
        <v>223</v>
      </c>
      <c r="E21" s="70" t="s">
        <v>71</v>
      </c>
      <c r="F21" s="71">
        <v>4</v>
      </c>
      <c r="G21" s="72">
        <v>60</v>
      </c>
      <c r="H21" s="72">
        <v>4</v>
      </c>
      <c r="I21" s="72">
        <v>0</v>
      </c>
      <c r="J21" s="70"/>
      <c r="M21" s="173">
        <f>IF('PPC Antigo'!M25&gt;0,G21,0)</f>
        <v>60</v>
      </c>
    </row>
    <row r="22" spans="2:13" ht="28.2" thickBot="1" x14ac:dyDescent="0.35">
      <c r="B22" s="275"/>
      <c r="C22" s="68"/>
      <c r="D22" s="69" t="s">
        <v>223</v>
      </c>
      <c r="E22" s="70" t="s">
        <v>246</v>
      </c>
      <c r="F22" s="71">
        <v>4</v>
      </c>
      <c r="G22" s="72">
        <v>60</v>
      </c>
      <c r="H22" s="72">
        <v>4</v>
      </c>
      <c r="I22" s="72">
        <v>0</v>
      </c>
      <c r="J22" s="70" t="s">
        <v>247</v>
      </c>
      <c r="M22" s="173">
        <f>IF('PPC Antigo'!M21&gt;0,G22,0)</f>
        <v>60</v>
      </c>
    </row>
    <row r="23" spans="2:13" ht="69.599999999999994" thickBot="1" x14ac:dyDescent="0.35">
      <c r="B23" s="275"/>
      <c r="C23" s="68">
        <v>24</v>
      </c>
      <c r="D23" s="69" t="s">
        <v>223</v>
      </c>
      <c r="E23" s="70" t="s">
        <v>249</v>
      </c>
      <c r="F23" s="71">
        <v>2</v>
      </c>
      <c r="G23" s="72">
        <v>30</v>
      </c>
      <c r="H23" s="72">
        <v>0</v>
      </c>
      <c r="I23" s="72">
        <v>2</v>
      </c>
      <c r="J23" s="70" t="s">
        <v>440</v>
      </c>
      <c r="M23" s="173">
        <f>IF('PPC Antigo'!M22&gt;0,G23,0)</f>
        <v>30</v>
      </c>
    </row>
    <row r="24" spans="2:13" ht="28.2" thickBot="1" x14ac:dyDescent="0.35">
      <c r="B24" s="275"/>
      <c r="C24" s="68">
        <v>360</v>
      </c>
      <c r="D24" s="69" t="s">
        <v>223</v>
      </c>
      <c r="E24" s="70" t="s">
        <v>251</v>
      </c>
      <c r="F24" s="71">
        <v>4</v>
      </c>
      <c r="G24" s="72">
        <v>60</v>
      </c>
      <c r="H24" s="72">
        <v>2</v>
      </c>
      <c r="I24" s="72">
        <v>2</v>
      </c>
      <c r="J24" s="70" t="s">
        <v>49</v>
      </c>
      <c r="M24" s="173">
        <f>IF('PPC Antigo'!M23&gt;0,G24,0)</f>
        <v>60</v>
      </c>
    </row>
    <row r="25" spans="2:13" ht="28.2" thickBot="1" x14ac:dyDescent="0.35">
      <c r="B25" s="275"/>
      <c r="C25" s="68"/>
      <c r="D25" s="69" t="s">
        <v>324</v>
      </c>
      <c r="E25" s="70" t="s">
        <v>330</v>
      </c>
      <c r="F25" s="71">
        <v>4</v>
      </c>
      <c r="G25" s="72">
        <v>60</v>
      </c>
      <c r="H25" s="72">
        <v>3</v>
      </c>
      <c r="I25" s="72">
        <v>1</v>
      </c>
      <c r="J25" s="70" t="s">
        <v>53</v>
      </c>
      <c r="M25" s="173">
        <f>IF('PPC Antigo'!M36&gt;0,G25,0)</f>
        <v>0</v>
      </c>
    </row>
    <row r="26" spans="2:13" ht="55.8" thickBot="1" x14ac:dyDescent="0.35">
      <c r="B26" s="276"/>
      <c r="C26" s="74"/>
      <c r="D26" s="75" t="s">
        <v>280</v>
      </c>
      <c r="E26" s="76" t="s">
        <v>400</v>
      </c>
      <c r="F26" s="77">
        <v>2</v>
      </c>
      <c r="G26" s="78">
        <v>30</v>
      </c>
      <c r="H26" s="78">
        <v>2</v>
      </c>
      <c r="I26" s="78">
        <v>0</v>
      </c>
      <c r="J26" s="76" t="s">
        <v>43</v>
      </c>
      <c r="M26" s="173">
        <v>0</v>
      </c>
    </row>
    <row r="27" spans="2:13" ht="42.6" thickTop="1" thickBot="1" x14ac:dyDescent="0.35">
      <c r="B27" s="274" t="s">
        <v>259</v>
      </c>
      <c r="C27" s="68"/>
      <c r="D27" s="69" t="s">
        <v>223</v>
      </c>
      <c r="E27" s="70" t="s">
        <v>255</v>
      </c>
      <c r="F27" s="71">
        <v>4</v>
      </c>
      <c r="G27" s="72">
        <v>60</v>
      </c>
      <c r="H27" s="72">
        <v>4</v>
      </c>
      <c r="I27" s="72">
        <v>0</v>
      </c>
      <c r="J27" s="70" t="s">
        <v>256</v>
      </c>
      <c r="M27" s="173">
        <f>IF('PPC Antigo'!M27&gt;0,G27,0)</f>
        <v>60</v>
      </c>
    </row>
    <row r="28" spans="2:13" ht="15" thickBot="1" x14ac:dyDescent="0.35">
      <c r="B28" s="275"/>
      <c r="C28" s="68">
        <v>23</v>
      </c>
      <c r="D28" s="69" t="s">
        <v>223</v>
      </c>
      <c r="E28" s="70" t="s">
        <v>239</v>
      </c>
      <c r="F28" s="71">
        <v>4</v>
      </c>
      <c r="G28" s="72">
        <v>60</v>
      </c>
      <c r="H28" s="72">
        <v>2</v>
      </c>
      <c r="I28" s="72">
        <v>2</v>
      </c>
      <c r="J28" s="70"/>
      <c r="M28" s="173">
        <f>IF('PPC Antigo'!M15&gt;0,G28,0)</f>
        <v>60</v>
      </c>
    </row>
    <row r="29" spans="2:13" ht="111" thickBot="1" x14ac:dyDescent="0.35">
      <c r="B29" s="275"/>
      <c r="C29" s="68">
        <v>345</v>
      </c>
      <c r="D29" s="69" t="s">
        <v>331</v>
      </c>
      <c r="E29" s="70" t="s">
        <v>276</v>
      </c>
      <c r="F29" s="71">
        <v>4</v>
      </c>
      <c r="G29" s="72">
        <v>60</v>
      </c>
      <c r="H29" s="72">
        <v>4</v>
      </c>
      <c r="I29" s="72">
        <v>0</v>
      </c>
      <c r="J29" s="70" t="s">
        <v>441</v>
      </c>
      <c r="M29" s="173">
        <f>IF('PPC Antigo'!M38&gt;0,G29,0)</f>
        <v>0</v>
      </c>
    </row>
    <row r="30" spans="2:13" ht="55.8" thickBot="1" x14ac:dyDescent="0.35">
      <c r="B30" s="275"/>
      <c r="C30" s="68"/>
      <c r="D30" s="69" t="s">
        <v>332</v>
      </c>
      <c r="E30" s="70" t="s">
        <v>333</v>
      </c>
      <c r="F30" s="71">
        <v>4</v>
      </c>
      <c r="G30" s="72">
        <v>60</v>
      </c>
      <c r="H30" s="72">
        <v>1</v>
      </c>
      <c r="I30" s="72">
        <v>2</v>
      </c>
      <c r="J30" s="70" t="s">
        <v>334</v>
      </c>
      <c r="M30" s="173">
        <f>IF('PPC Antigo'!M61&gt;0,G30,0)</f>
        <v>0</v>
      </c>
    </row>
    <row r="31" spans="2:13" ht="111" thickBot="1" x14ac:dyDescent="0.35">
      <c r="B31" s="275"/>
      <c r="C31" s="89"/>
      <c r="D31" s="69" t="s">
        <v>221</v>
      </c>
      <c r="E31" s="70" t="s">
        <v>268</v>
      </c>
      <c r="F31" s="71">
        <v>4</v>
      </c>
      <c r="G31" s="72">
        <v>60</v>
      </c>
      <c r="H31" s="72">
        <v>3</v>
      </c>
      <c r="I31" s="72">
        <v>1</v>
      </c>
      <c r="J31" s="70" t="s">
        <v>442</v>
      </c>
      <c r="M31" s="173">
        <f>IF('PPC Antigo'!M34&gt;0,G31,0)</f>
        <v>0</v>
      </c>
    </row>
    <row r="32" spans="2:13" ht="28.2" thickBot="1" x14ac:dyDescent="0.35">
      <c r="B32" s="276"/>
      <c r="C32" s="74"/>
      <c r="D32" s="75" t="s">
        <v>221</v>
      </c>
      <c r="E32" s="76" t="s">
        <v>266</v>
      </c>
      <c r="F32" s="77">
        <v>4</v>
      </c>
      <c r="G32" s="78">
        <v>60</v>
      </c>
      <c r="H32" s="78">
        <v>4</v>
      </c>
      <c r="I32" s="78">
        <v>0</v>
      </c>
      <c r="J32" s="76" t="s">
        <v>267</v>
      </c>
      <c r="M32" s="173">
        <f>IF('PPC Antigo'!M33&gt;0,G32,0)</f>
        <v>60</v>
      </c>
    </row>
    <row r="33" spans="2:13" ht="84" customHeight="1" thickTop="1" thickBot="1" x14ac:dyDescent="0.35">
      <c r="B33" s="274" t="s">
        <v>386</v>
      </c>
      <c r="C33" s="160"/>
      <c r="D33" s="165" t="s">
        <v>280</v>
      </c>
      <c r="E33" s="161" t="s">
        <v>335</v>
      </c>
      <c r="F33" s="165">
        <v>4</v>
      </c>
      <c r="G33" s="160">
        <v>60</v>
      </c>
      <c r="H33" s="160">
        <v>3</v>
      </c>
      <c r="I33" s="160">
        <v>1</v>
      </c>
      <c r="J33" s="182" t="s">
        <v>432</v>
      </c>
      <c r="M33" s="173">
        <f>IF('PPC Antigo'!M50&gt;0,G33,0)</f>
        <v>0</v>
      </c>
    </row>
    <row r="34" spans="2:13" ht="83.4" thickBot="1" x14ac:dyDescent="0.35">
      <c r="B34" s="275"/>
      <c r="C34" s="68"/>
      <c r="D34" s="183" t="s">
        <v>223</v>
      </c>
      <c r="E34" s="183" t="s">
        <v>336</v>
      </c>
      <c r="F34" s="183">
        <v>4</v>
      </c>
      <c r="G34" s="183">
        <v>60</v>
      </c>
      <c r="H34" s="183">
        <v>4</v>
      </c>
      <c r="I34" s="183">
        <v>0</v>
      </c>
      <c r="J34" s="183" t="s">
        <v>271</v>
      </c>
      <c r="M34" s="173">
        <v>0</v>
      </c>
    </row>
    <row r="35" spans="2:13" ht="42" thickBot="1" x14ac:dyDescent="0.35">
      <c r="B35" s="275"/>
      <c r="C35" s="68">
        <v>25</v>
      </c>
      <c r="D35" s="69" t="s">
        <v>337</v>
      </c>
      <c r="E35" s="70" t="s">
        <v>338</v>
      </c>
      <c r="F35" s="71">
        <v>4</v>
      </c>
      <c r="G35" s="72">
        <v>60</v>
      </c>
      <c r="H35" s="72">
        <v>4</v>
      </c>
      <c r="I35" s="72">
        <v>0</v>
      </c>
      <c r="J35" s="70" t="s">
        <v>77</v>
      </c>
      <c r="M35" s="173">
        <f>IF('PPC Antigo'!M69&gt;0,G35,0)</f>
        <v>0</v>
      </c>
    </row>
    <row r="36" spans="2:13" ht="69.599999999999994" thickBot="1" x14ac:dyDescent="0.35">
      <c r="B36" s="275"/>
      <c r="C36" s="68">
        <v>375</v>
      </c>
      <c r="D36" s="69" t="s">
        <v>280</v>
      </c>
      <c r="E36" s="70" t="s">
        <v>339</v>
      </c>
      <c r="F36" s="71">
        <v>4</v>
      </c>
      <c r="G36" s="72">
        <v>60</v>
      </c>
      <c r="H36" s="72">
        <v>3</v>
      </c>
      <c r="I36" s="72">
        <v>1</v>
      </c>
      <c r="J36" s="70" t="s">
        <v>433</v>
      </c>
      <c r="M36" s="173">
        <f>IF('PPC Antigo'!M43&gt;0,G36,0)</f>
        <v>0</v>
      </c>
    </row>
    <row r="37" spans="2:13" ht="69.599999999999994" thickBot="1" x14ac:dyDescent="0.35">
      <c r="B37" s="275"/>
      <c r="C37" s="68"/>
      <c r="D37" s="69" t="s">
        <v>280</v>
      </c>
      <c r="E37" s="70" t="s">
        <v>340</v>
      </c>
      <c r="F37" s="71">
        <v>4</v>
      </c>
      <c r="G37" s="72">
        <v>60</v>
      </c>
      <c r="H37" s="72">
        <v>3</v>
      </c>
      <c r="I37" s="72">
        <v>1</v>
      </c>
      <c r="J37" s="70" t="s">
        <v>434</v>
      </c>
      <c r="M37" s="173">
        <f>IF('PPC Antigo'!M56&gt;0,G37,0)</f>
        <v>0</v>
      </c>
    </row>
    <row r="38" spans="2:13" ht="42" thickBot="1" x14ac:dyDescent="0.35">
      <c r="B38" s="275"/>
      <c r="C38" s="68"/>
      <c r="D38" s="69" t="s">
        <v>280</v>
      </c>
      <c r="E38" s="70" t="s">
        <v>301</v>
      </c>
      <c r="F38" s="71">
        <v>2</v>
      </c>
      <c r="G38" s="72">
        <v>30</v>
      </c>
      <c r="H38" s="72">
        <v>2</v>
      </c>
      <c r="I38" s="72">
        <v>0</v>
      </c>
      <c r="J38" s="70" t="s">
        <v>400</v>
      </c>
      <c r="M38" s="173">
        <f>IF('PPC Antigo'!M54&gt;0,G38,0)</f>
        <v>0</v>
      </c>
    </row>
    <row r="39" spans="2:13" ht="42" thickBot="1" x14ac:dyDescent="0.35">
      <c r="B39" s="276"/>
      <c r="C39" s="74"/>
      <c r="D39" s="75" t="s">
        <v>324</v>
      </c>
      <c r="E39" s="76" t="s">
        <v>381</v>
      </c>
      <c r="F39" s="77">
        <v>4</v>
      </c>
      <c r="G39" s="78">
        <v>60</v>
      </c>
      <c r="H39" s="78">
        <v>3</v>
      </c>
      <c r="I39" s="78">
        <v>1</v>
      </c>
      <c r="J39" s="70" t="s">
        <v>341</v>
      </c>
      <c r="M39" s="173">
        <v>0</v>
      </c>
    </row>
    <row r="40" spans="2:13" ht="28.8" thickTop="1" thickBot="1" x14ac:dyDescent="0.35">
      <c r="B40" s="274" t="s">
        <v>387</v>
      </c>
      <c r="C40" s="68"/>
      <c r="D40" s="69" t="s">
        <v>324</v>
      </c>
      <c r="E40" s="70" t="s">
        <v>283</v>
      </c>
      <c r="F40" s="71">
        <v>4</v>
      </c>
      <c r="G40" s="72">
        <v>60</v>
      </c>
      <c r="H40" s="72">
        <v>3</v>
      </c>
      <c r="I40" s="72">
        <v>1</v>
      </c>
      <c r="J40" s="76" t="s">
        <v>91</v>
      </c>
      <c r="M40" s="173">
        <f>IF('PPC Antigo'!M42&gt;0,G40,0)</f>
        <v>0</v>
      </c>
    </row>
    <row r="41" spans="2:13" ht="55.5" customHeight="1" thickTop="1" thickBot="1" x14ac:dyDescent="0.35">
      <c r="B41" s="275"/>
      <c r="C41" s="68">
        <v>24</v>
      </c>
      <c r="D41" s="162" t="s">
        <v>324</v>
      </c>
      <c r="E41" s="163" t="s">
        <v>342</v>
      </c>
      <c r="F41" s="162">
        <v>4</v>
      </c>
      <c r="G41" s="164">
        <v>60</v>
      </c>
      <c r="H41" s="164">
        <v>4</v>
      </c>
      <c r="I41" s="164">
        <v>0</v>
      </c>
      <c r="J41" s="182" t="s">
        <v>91</v>
      </c>
      <c r="M41" s="173">
        <f>IF('PPC Antigo'!M44&gt;0,G41,0)</f>
        <v>0</v>
      </c>
    </row>
    <row r="42" spans="2:13" ht="152.4" thickBot="1" x14ac:dyDescent="0.35">
      <c r="B42" s="275"/>
      <c r="C42" s="68">
        <v>360</v>
      </c>
      <c r="D42" s="183" t="s">
        <v>280</v>
      </c>
      <c r="E42" s="184" t="s">
        <v>343</v>
      </c>
      <c r="F42" s="185">
        <v>4</v>
      </c>
      <c r="G42" s="186">
        <v>60</v>
      </c>
      <c r="H42" s="186">
        <v>3</v>
      </c>
      <c r="I42" s="186">
        <v>1</v>
      </c>
      <c r="J42" s="163" t="s">
        <v>443</v>
      </c>
      <c r="M42" s="173">
        <v>0</v>
      </c>
    </row>
    <row r="43" spans="2:13" ht="42" thickBot="1" x14ac:dyDescent="0.35">
      <c r="B43" s="275"/>
      <c r="C43" s="275"/>
      <c r="D43" s="69" t="s">
        <v>280</v>
      </c>
      <c r="E43" s="70" t="s">
        <v>344</v>
      </c>
      <c r="F43" s="71">
        <v>4</v>
      </c>
      <c r="G43" s="72">
        <v>60</v>
      </c>
      <c r="H43" s="72">
        <v>2</v>
      </c>
      <c r="I43" s="72">
        <v>2</v>
      </c>
      <c r="J43" s="187" t="s">
        <v>435</v>
      </c>
      <c r="M43" s="173">
        <f>IF('PPC Antigo'!M47&gt;0,G43,0)</f>
        <v>0</v>
      </c>
    </row>
    <row r="44" spans="2:13" ht="42" thickBot="1" x14ac:dyDescent="0.35">
      <c r="B44" s="275"/>
      <c r="C44" s="275"/>
      <c r="D44" s="69" t="s">
        <v>280</v>
      </c>
      <c r="E44" s="70" t="s">
        <v>345</v>
      </c>
      <c r="F44" s="71">
        <v>4</v>
      </c>
      <c r="G44" s="72">
        <v>60</v>
      </c>
      <c r="H44" s="72">
        <v>3</v>
      </c>
      <c r="I44" s="72">
        <v>1</v>
      </c>
      <c r="J44" s="70" t="s">
        <v>436</v>
      </c>
      <c r="M44" s="173">
        <f>IF('PPC Antigo'!M48&gt;0,G44,0)</f>
        <v>0</v>
      </c>
    </row>
    <row r="45" spans="2:13" ht="55.8" thickBot="1" x14ac:dyDescent="0.35">
      <c r="B45" s="276"/>
      <c r="C45" s="276"/>
      <c r="D45" s="69" t="s">
        <v>280</v>
      </c>
      <c r="E45" s="70" t="s">
        <v>346</v>
      </c>
      <c r="F45" s="71">
        <v>4</v>
      </c>
      <c r="G45" s="72">
        <v>60</v>
      </c>
      <c r="H45" s="71">
        <v>3</v>
      </c>
      <c r="I45" s="72">
        <v>1</v>
      </c>
      <c r="J45" s="70" t="s">
        <v>292</v>
      </c>
      <c r="M45" s="173">
        <f>IF('PPC Antigo'!M49&gt;0,G45,0)</f>
        <v>0</v>
      </c>
    </row>
    <row r="46" spans="2:13" ht="125.4" thickTop="1" thickBot="1" x14ac:dyDescent="0.35">
      <c r="B46" s="274" t="s">
        <v>293</v>
      </c>
      <c r="C46" s="90"/>
      <c r="D46" s="69" t="s">
        <v>280</v>
      </c>
      <c r="E46" s="70" t="s">
        <v>123</v>
      </c>
      <c r="F46" s="71">
        <v>4</v>
      </c>
      <c r="G46" s="72">
        <v>60</v>
      </c>
      <c r="H46" s="71">
        <v>2</v>
      </c>
      <c r="I46" s="72">
        <v>2</v>
      </c>
      <c r="J46" s="70" t="s">
        <v>347</v>
      </c>
      <c r="M46" s="173">
        <f>IF('PPC Antigo'!M50&gt;0,G46,0)</f>
        <v>0</v>
      </c>
    </row>
    <row r="47" spans="2:13" ht="83.4" thickBot="1" x14ac:dyDescent="0.35">
      <c r="B47" s="275"/>
      <c r="C47" s="91"/>
      <c r="D47" s="69" t="s">
        <v>280</v>
      </c>
      <c r="E47" s="70" t="s">
        <v>125</v>
      </c>
      <c r="F47" s="71">
        <v>4</v>
      </c>
      <c r="G47" s="72">
        <v>60</v>
      </c>
      <c r="H47" s="71">
        <v>3</v>
      </c>
      <c r="I47" s="72">
        <v>1</v>
      </c>
      <c r="J47" s="70" t="s">
        <v>444</v>
      </c>
      <c r="M47" s="173">
        <f>IF('PPC Antigo'!M51&gt;0,G47,0)</f>
        <v>0</v>
      </c>
    </row>
    <row r="48" spans="2:13" ht="28.2" thickBot="1" x14ac:dyDescent="0.35">
      <c r="B48" s="275"/>
      <c r="C48" s="91">
        <v>23</v>
      </c>
      <c r="D48" s="69" t="s">
        <v>280</v>
      </c>
      <c r="E48" s="82" t="s">
        <v>382</v>
      </c>
      <c r="F48" s="83"/>
      <c r="G48" s="84">
        <v>60</v>
      </c>
      <c r="H48" s="83"/>
      <c r="I48" s="84">
        <v>1</v>
      </c>
      <c r="J48" s="70" t="s">
        <v>348</v>
      </c>
      <c r="M48" s="173">
        <v>0</v>
      </c>
    </row>
    <row r="49" spans="2:14" ht="28.2" thickBot="1" x14ac:dyDescent="0.35">
      <c r="B49" s="275"/>
      <c r="C49" s="91">
        <v>345</v>
      </c>
      <c r="D49" s="81" t="s">
        <v>280</v>
      </c>
      <c r="E49" s="92" t="s">
        <v>58</v>
      </c>
      <c r="F49" s="93">
        <v>4</v>
      </c>
      <c r="G49" s="94">
        <v>60</v>
      </c>
      <c r="H49" s="93" t="s">
        <v>349</v>
      </c>
      <c r="I49" s="94" t="s">
        <v>349</v>
      </c>
      <c r="J49" s="70" t="s">
        <v>350</v>
      </c>
      <c r="M49" s="173" t="s">
        <v>409</v>
      </c>
      <c r="N49" s="34" t="s">
        <v>401</v>
      </c>
    </row>
    <row r="50" spans="2:14" ht="42" thickBot="1" x14ac:dyDescent="0.35">
      <c r="B50" s="275"/>
      <c r="C50" s="91"/>
      <c r="D50" s="95" t="s">
        <v>280</v>
      </c>
      <c r="E50" s="92" t="s">
        <v>351</v>
      </c>
      <c r="F50" s="93">
        <v>4</v>
      </c>
      <c r="G50" s="94">
        <v>60</v>
      </c>
      <c r="H50" s="93">
        <v>3</v>
      </c>
      <c r="I50" s="94">
        <v>1</v>
      </c>
      <c r="J50" s="70" t="s">
        <v>94</v>
      </c>
      <c r="M50" s="173">
        <v>0</v>
      </c>
    </row>
    <row r="51" spans="2:14" ht="28.2" thickBot="1" x14ac:dyDescent="0.35">
      <c r="B51" s="276"/>
      <c r="C51" s="96"/>
      <c r="D51" s="85" t="s">
        <v>324</v>
      </c>
      <c r="E51" s="86" t="s">
        <v>305</v>
      </c>
      <c r="F51" s="87">
        <v>4</v>
      </c>
      <c r="G51" s="88">
        <v>60</v>
      </c>
      <c r="H51" s="88">
        <v>3</v>
      </c>
      <c r="I51" s="88">
        <v>1</v>
      </c>
      <c r="J51" s="70" t="s">
        <v>106</v>
      </c>
      <c r="M51" s="173">
        <f>IF('PPC Antigo'!M57&gt;0,G51,0)</f>
        <v>0</v>
      </c>
    </row>
    <row r="52" spans="2:14" ht="208.2" thickTop="1" thickBot="1" x14ac:dyDescent="0.35">
      <c r="B52" s="274" t="s">
        <v>306</v>
      </c>
      <c r="C52" s="91"/>
      <c r="D52" s="69" t="s">
        <v>280</v>
      </c>
      <c r="E52" s="70" t="s">
        <v>159</v>
      </c>
      <c r="F52" s="71">
        <v>4</v>
      </c>
      <c r="G52" s="72">
        <v>60</v>
      </c>
      <c r="H52" s="72">
        <v>3</v>
      </c>
      <c r="I52" s="72">
        <v>1</v>
      </c>
      <c r="J52" s="70" t="s">
        <v>445</v>
      </c>
      <c r="M52" s="173">
        <f>IF('PPC Antigo'!M65&gt;0,G52,0)</f>
        <v>0</v>
      </c>
    </row>
    <row r="53" spans="2:14" ht="15" thickBot="1" x14ac:dyDescent="0.35">
      <c r="B53" s="275"/>
      <c r="C53" s="91"/>
      <c r="D53" s="69" t="s">
        <v>280</v>
      </c>
      <c r="E53" s="70" t="s">
        <v>144</v>
      </c>
      <c r="F53" s="71">
        <v>4</v>
      </c>
      <c r="G53" s="72">
        <v>60</v>
      </c>
      <c r="H53" s="72">
        <v>3</v>
      </c>
      <c r="I53" s="72">
        <v>1</v>
      </c>
      <c r="J53" s="76" t="s">
        <v>96</v>
      </c>
      <c r="M53" s="173">
        <f>IF('PPC Antigo'!M62&gt;0,G53,0)</f>
        <v>0</v>
      </c>
    </row>
    <row r="54" spans="2:14" ht="28.2" thickBot="1" x14ac:dyDescent="0.35">
      <c r="B54" s="275"/>
      <c r="C54" s="91"/>
      <c r="D54" s="69" t="s">
        <v>280</v>
      </c>
      <c r="E54" s="70" t="s">
        <v>58</v>
      </c>
      <c r="F54" s="71">
        <v>4</v>
      </c>
      <c r="G54" s="72">
        <v>60</v>
      </c>
      <c r="H54" s="72" t="s">
        <v>349</v>
      </c>
      <c r="I54" s="72" t="s">
        <v>349</v>
      </c>
      <c r="J54" s="70" t="s">
        <v>352</v>
      </c>
      <c r="M54" s="173" t="s">
        <v>409</v>
      </c>
    </row>
    <row r="55" spans="2:14" ht="42" thickBot="1" x14ac:dyDescent="0.35">
      <c r="B55" s="275"/>
      <c r="C55" s="68">
        <v>24</v>
      </c>
      <c r="D55" s="69" t="s">
        <v>280</v>
      </c>
      <c r="E55" s="70" t="s">
        <v>353</v>
      </c>
      <c r="F55" s="71">
        <v>4</v>
      </c>
      <c r="G55" s="72">
        <v>60</v>
      </c>
      <c r="H55" s="72">
        <v>3</v>
      </c>
      <c r="I55" s="72">
        <v>1</v>
      </c>
      <c r="J55" s="70" t="s">
        <v>354</v>
      </c>
      <c r="M55" s="173">
        <f>IF('PPC Antigo'!M58&gt;0,G55,0)</f>
        <v>0</v>
      </c>
    </row>
    <row r="56" spans="2:14" ht="28.2" thickBot="1" x14ac:dyDescent="0.35">
      <c r="B56" s="275"/>
      <c r="C56" s="68">
        <v>360</v>
      </c>
      <c r="D56" s="69" t="s">
        <v>324</v>
      </c>
      <c r="E56" s="70" t="s">
        <v>146</v>
      </c>
      <c r="F56" s="71">
        <v>4</v>
      </c>
      <c r="G56" s="72">
        <v>60</v>
      </c>
      <c r="H56" s="72">
        <v>3</v>
      </c>
      <c r="I56" s="72">
        <v>1</v>
      </c>
      <c r="J56" s="70" t="s">
        <v>108</v>
      </c>
      <c r="M56" s="173">
        <v>0</v>
      </c>
    </row>
    <row r="57" spans="2:14" ht="28.2" thickBot="1" x14ac:dyDescent="0.35">
      <c r="B57" s="276"/>
      <c r="C57" s="68"/>
      <c r="D57" s="69" t="s">
        <v>280</v>
      </c>
      <c r="E57" s="70" t="s">
        <v>58</v>
      </c>
      <c r="F57" s="71">
        <v>4</v>
      </c>
      <c r="G57" s="72">
        <v>60</v>
      </c>
      <c r="H57" s="72" t="s">
        <v>349</v>
      </c>
      <c r="I57" s="72" t="s">
        <v>349</v>
      </c>
      <c r="J57" s="70" t="s">
        <v>352</v>
      </c>
      <c r="M57" s="173" t="s">
        <v>409</v>
      </c>
    </row>
    <row r="58" spans="2:14" ht="97.8" thickTop="1" thickBot="1" x14ac:dyDescent="0.35">
      <c r="B58" s="274" t="s">
        <v>315</v>
      </c>
      <c r="C58" s="97"/>
      <c r="D58" s="69" t="s">
        <v>280</v>
      </c>
      <c r="E58" s="70" t="s">
        <v>156</v>
      </c>
      <c r="F58" s="71">
        <v>4</v>
      </c>
      <c r="G58" s="72">
        <v>60</v>
      </c>
      <c r="H58" s="72">
        <v>2</v>
      </c>
      <c r="I58" s="72">
        <v>2</v>
      </c>
      <c r="J58" s="70" t="s">
        <v>437</v>
      </c>
      <c r="M58" s="173">
        <v>0</v>
      </c>
    </row>
    <row r="59" spans="2:14" ht="69.599999999999994" thickBot="1" x14ac:dyDescent="0.35">
      <c r="B59" s="275"/>
      <c r="C59" s="68"/>
      <c r="D59" s="69" t="s">
        <v>280</v>
      </c>
      <c r="E59" s="70" t="s">
        <v>355</v>
      </c>
      <c r="F59" s="71">
        <v>4</v>
      </c>
      <c r="G59" s="72">
        <v>60</v>
      </c>
      <c r="H59" s="72">
        <v>2</v>
      </c>
      <c r="I59" s="72">
        <v>2</v>
      </c>
      <c r="J59" s="70" t="s">
        <v>438</v>
      </c>
      <c r="M59" s="173">
        <f>IF(('PPC Antigo'!M64)&gt;0,(IF('PPC Antigo'!M60&gt;0,G59,0)),0)</f>
        <v>0</v>
      </c>
    </row>
    <row r="60" spans="2:14" ht="28.2" thickBot="1" x14ac:dyDescent="0.35">
      <c r="B60" s="275"/>
      <c r="C60" s="68">
        <v>24</v>
      </c>
      <c r="D60" s="69" t="s">
        <v>280</v>
      </c>
      <c r="E60" s="70" t="s">
        <v>58</v>
      </c>
      <c r="F60" s="71">
        <v>4</v>
      </c>
      <c r="G60" s="72">
        <v>60</v>
      </c>
      <c r="H60" s="72" t="s">
        <v>349</v>
      </c>
      <c r="I60" s="72" t="s">
        <v>349</v>
      </c>
      <c r="J60" s="70" t="s">
        <v>352</v>
      </c>
      <c r="M60" s="173" t="s">
        <v>409</v>
      </c>
    </row>
    <row r="61" spans="2:14" ht="28.2" thickBot="1" x14ac:dyDescent="0.35">
      <c r="B61" s="275"/>
      <c r="C61" s="68">
        <v>360</v>
      </c>
      <c r="D61" s="69" t="s">
        <v>280</v>
      </c>
      <c r="E61" s="70" t="s">
        <v>58</v>
      </c>
      <c r="F61" s="71">
        <v>4</v>
      </c>
      <c r="G61" s="72">
        <v>60</v>
      </c>
      <c r="H61" s="72" t="s">
        <v>349</v>
      </c>
      <c r="I61" s="72" t="s">
        <v>349</v>
      </c>
      <c r="J61" s="70" t="s">
        <v>352</v>
      </c>
      <c r="M61" s="173" t="s">
        <v>409</v>
      </c>
    </row>
    <row r="62" spans="2:14" ht="28.2" thickBot="1" x14ac:dyDescent="0.35">
      <c r="B62" s="275"/>
      <c r="C62" s="68"/>
      <c r="D62" s="69" t="s">
        <v>280</v>
      </c>
      <c r="E62" s="70" t="s">
        <v>58</v>
      </c>
      <c r="F62" s="71">
        <v>4</v>
      </c>
      <c r="G62" s="72">
        <v>60</v>
      </c>
      <c r="H62" s="72" t="s">
        <v>349</v>
      </c>
      <c r="I62" s="72" t="s">
        <v>349</v>
      </c>
      <c r="J62" s="70" t="s">
        <v>352</v>
      </c>
      <c r="M62" s="173" t="s">
        <v>409</v>
      </c>
    </row>
    <row r="63" spans="2:14" ht="28.2" thickBot="1" x14ac:dyDescent="0.35">
      <c r="B63" s="276"/>
      <c r="C63" s="68"/>
      <c r="D63" s="69" t="s">
        <v>280</v>
      </c>
      <c r="E63" s="82" t="s">
        <v>58</v>
      </c>
      <c r="F63" s="83">
        <v>4</v>
      </c>
      <c r="G63" s="84">
        <v>60</v>
      </c>
      <c r="H63" s="84" t="s">
        <v>349</v>
      </c>
      <c r="I63" s="84" t="s">
        <v>349</v>
      </c>
      <c r="J63" s="70" t="s">
        <v>352</v>
      </c>
      <c r="M63" s="173" t="s">
        <v>409</v>
      </c>
    </row>
    <row r="64" spans="2:14" ht="28.8" thickTop="1" thickBot="1" x14ac:dyDescent="0.35">
      <c r="B64" s="274" t="s">
        <v>317</v>
      </c>
      <c r="C64" s="90"/>
      <c r="D64" s="69"/>
      <c r="E64" s="98" t="s">
        <v>171</v>
      </c>
      <c r="F64" s="99">
        <v>16</v>
      </c>
      <c r="G64" s="99">
        <v>240</v>
      </c>
      <c r="H64" s="100">
        <v>8</v>
      </c>
      <c r="I64" s="100">
        <v>8</v>
      </c>
      <c r="J64" s="98" t="s">
        <v>356</v>
      </c>
      <c r="M64" s="173">
        <f>IF('PPC Antigo'!M70&gt;0,G64,0)</f>
        <v>0</v>
      </c>
    </row>
    <row r="65" spans="2:14" ht="15" thickBot="1" x14ac:dyDescent="0.35">
      <c r="B65" s="275"/>
      <c r="C65" s="91">
        <v>25</v>
      </c>
      <c r="D65" s="69"/>
      <c r="E65" s="70" t="s">
        <v>357</v>
      </c>
      <c r="F65" s="71">
        <v>5</v>
      </c>
      <c r="G65" s="71">
        <v>75</v>
      </c>
      <c r="H65" s="72">
        <v>0</v>
      </c>
      <c r="I65" s="72">
        <v>10</v>
      </c>
      <c r="J65" s="70"/>
      <c r="M65" s="174">
        <f>IF('PPC Antigo'!M72&gt;0,G65,0)</f>
        <v>0</v>
      </c>
    </row>
    <row r="66" spans="2:14" ht="28.2" thickBot="1" x14ac:dyDescent="0.35">
      <c r="B66" s="276"/>
      <c r="C66" s="78">
        <v>375</v>
      </c>
      <c r="D66" s="77"/>
      <c r="E66" s="76" t="s">
        <v>358</v>
      </c>
      <c r="F66" s="77">
        <v>4</v>
      </c>
      <c r="G66" s="78">
        <v>60</v>
      </c>
      <c r="H66" s="78">
        <v>1</v>
      </c>
      <c r="I66" s="78">
        <v>3</v>
      </c>
      <c r="J66" s="76" t="s">
        <v>356</v>
      </c>
      <c r="M66" s="171">
        <f>IF(('PPC Antigo'!M69&gt;0)*('PPC Antigo'!M72&gt;0),G66,0)</f>
        <v>0</v>
      </c>
    </row>
    <row r="67" spans="2:14" ht="15.6" thickTop="1" thickBot="1" x14ac:dyDescent="0.35">
      <c r="B67" s="101"/>
      <c r="C67" s="78"/>
      <c r="D67" s="102"/>
      <c r="E67" s="103" t="s">
        <v>318</v>
      </c>
      <c r="F67" s="102">
        <v>244</v>
      </c>
      <c r="G67" s="104">
        <v>3660</v>
      </c>
      <c r="H67" s="104" t="s">
        <v>319</v>
      </c>
      <c r="I67" s="104" t="s">
        <v>319</v>
      </c>
      <c r="J67" s="103"/>
      <c r="L67" s="281" t="s">
        <v>414</v>
      </c>
      <c r="M67" s="166">
        <f>SUM(M5:M66)</f>
        <v>1110</v>
      </c>
      <c r="N67" s="50" t="s">
        <v>417</v>
      </c>
    </row>
    <row r="68" spans="2:14" ht="15" thickTop="1" x14ac:dyDescent="0.3">
      <c r="B68" s="26"/>
      <c r="L68" s="282"/>
      <c r="M68" s="167">
        <f>M67/G67</f>
        <v>0.30327868852459017</v>
      </c>
      <c r="N68" s="168"/>
    </row>
    <row r="69" spans="2:14" x14ac:dyDescent="0.3">
      <c r="B69" s="26"/>
      <c r="L69" t="s">
        <v>420</v>
      </c>
      <c r="M69" s="169">
        <f>$G$67-M67</f>
        <v>2550</v>
      </c>
      <c r="N69" t="s">
        <v>417</v>
      </c>
    </row>
    <row r="70" spans="2:14" x14ac:dyDescent="0.3">
      <c r="B70" s="32" t="s">
        <v>359</v>
      </c>
      <c r="M70" s="169"/>
    </row>
    <row r="71" spans="2:14" ht="15" thickBot="1" x14ac:dyDescent="0.35">
      <c r="B71" s="9"/>
      <c r="M71" s="169"/>
    </row>
    <row r="72" spans="2:14" ht="27.6" thickTop="1" thickBot="1" x14ac:dyDescent="0.35">
      <c r="B72" s="105" t="s">
        <v>360</v>
      </c>
      <c r="C72" s="106"/>
      <c r="D72" s="107" t="s">
        <v>214</v>
      </c>
      <c r="E72" s="108" t="s">
        <v>361</v>
      </c>
      <c r="F72" s="109" t="s">
        <v>216</v>
      </c>
      <c r="G72" s="109" t="s">
        <v>217</v>
      </c>
      <c r="H72" s="109" t="s">
        <v>218</v>
      </c>
      <c r="I72" s="109" t="s">
        <v>219</v>
      </c>
      <c r="J72" s="110" t="s">
        <v>220</v>
      </c>
      <c r="M72" s="110" t="s">
        <v>376</v>
      </c>
    </row>
    <row r="73" spans="2:14" ht="67.2" thickTop="1" thickBot="1" x14ac:dyDescent="0.35">
      <c r="B73" s="271" t="s">
        <v>362</v>
      </c>
      <c r="C73" s="106"/>
      <c r="D73" s="111" t="s">
        <v>280</v>
      </c>
      <c r="E73" s="112" t="s">
        <v>175</v>
      </c>
      <c r="F73" s="113">
        <v>4</v>
      </c>
      <c r="G73" s="114">
        <v>60</v>
      </c>
      <c r="H73" s="114">
        <v>3</v>
      </c>
      <c r="I73" s="114">
        <v>1</v>
      </c>
      <c r="J73" s="112" t="s">
        <v>363</v>
      </c>
      <c r="M73" s="112">
        <v>0</v>
      </c>
    </row>
    <row r="74" spans="2:14" ht="40.200000000000003" thickBot="1" x14ac:dyDescent="0.35">
      <c r="B74" s="272"/>
      <c r="C74" s="106"/>
      <c r="D74" s="111" t="s">
        <v>280</v>
      </c>
      <c r="E74" s="112" t="s">
        <v>364</v>
      </c>
      <c r="F74" s="113">
        <v>4</v>
      </c>
      <c r="G74" s="114">
        <v>60</v>
      </c>
      <c r="H74" s="114">
        <v>3</v>
      </c>
      <c r="I74" s="114">
        <v>1</v>
      </c>
      <c r="J74" s="112" t="s">
        <v>384</v>
      </c>
      <c r="M74" s="112">
        <v>0</v>
      </c>
    </row>
    <row r="75" spans="2:14" ht="40.200000000000003" thickBot="1" x14ac:dyDescent="0.35">
      <c r="B75" s="272"/>
      <c r="C75" s="106"/>
      <c r="D75" s="111" t="s">
        <v>280</v>
      </c>
      <c r="E75" s="112" t="s">
        <v>179</v>
      </c>
      <c r="F75" s="113">
        <v>4</v>
      </c>
      <c r="G75" s="114">
        <v>60</v>
      </c>
      <c r="H75" s="114">
        <v>3</v>
      </c>
      <c r="I75" s="114">
        <v>1</v>
      </c>
      <c r="J75" s="112" t="s">
        <v>159</v>
      </c>
      <c r="M75" s="112">
        <v>0</v>
      </c>
    </row>
    <row r="76" spans="2:14" ht="66.599999999999994" thickBot="1" x14ac:dyDescent="0.35">
      <c r="B76" s="272"/>
      <c r="C76" s="106"/>
      <c r="D76" s="111" t="s">
        <v>280</v>
      </c>
      <c r="E76" s="112" t="s">
        <v>365</v>
      </c>
      <c r="F76" s="113">
        <v>4</v>
      </c>
      <c r="G76" s="114">
        <v>60</v>
      </c>
      <c r="H76" s="114">
        <v>3</v>
      </c>
      <c r="I76" s="114">
        <v>1</v>
      </c>
      <c r="J76" s="112" t="s">
        <v>366</v>
      </c>
      <c r="M76" s="112">
        <v>0</v>
      </c>
    </row>
    <row r="77" spans="2:14" ht="15" thickBot="1" x14ac:dyDescent="0.35">
      <c r="B77" s="272"/>
      <c r="C77" s="106"/>
      <c r="D77" s="111" t="s">
        <v>280</v>
      </c>
      <c r="E77" s="112" t="s">
        <v>176</v>
      </c>
      <c r="F77" s="113">
        <v>4</v>
      </c>
      <c r="G77" s="114">
        <v>60</v>
      </c>
      <c r="H77" s="114">
        <v>4</v>
      </c>
      <c r="I77" s="114">
        <v>0</v>
      </c>
      <c r="J77" s="112"/>
      <c r="M77" s="112">
        <v>0</v>
      </c>
    </row>
    <row r="78" spans="2:14" ht="53.4" thickBot="1" x14ac:dyDescent="0.35">
      <c r="B78" s="272"/>
      <c r="C78" s="106"/>
      <c r="D78" s="111" t="s">
        <v>280</v>
      </c>
      <c r="E78" s="112" t="s">
        <v>177</v>
      </c>
      <c r="F78" s="113">
        <v>4</v>
      </c>
      <c r="G78" s="114">
        <v>60</v>
      </c>
      <c r="H78" s="114">
        <v>3</v>
      </c>
      <c r="I78" s="114">
        <v>1</v>
      </c>
      <c r="J78" s="112" t="s">
        <v>123</v>
      </c>
      <c r="M78" s="112">
        <v>0</v>
      </c>
    </row>
    <row r="79" spans="2:14" ht="15" thickBot="1" x14ac:dyDescent="0.35">
      <c r="B79" s="272"/>
      <c r="C79" s="106"/>
      <c r="D79" s="115" t="s">
        <v>280</v>
      </c>
      <c r="E79" s="112" t="s">
        <v>174</v>
      </c>
      <c r="F79" s="113">
        <v>4</v>
      </c>
      <c r="G79" s="114">
        <v>60</v>
      </c>
      <c r="H79" s="114">
        <v>3</v>
      </c>
      <c r="I79" s="114">
        <v>1</v>
      </c>
      <c r="J79" s="116"/>
      <c r="M79" s="112">
        <f>IF('PPC Antigo'!M59&gt;0,G79,0)</f>
        <v>0</v>
      </c>
    </row>
    <row r="80" spans="2:14" ht="106.2" thickBot="1" x14ac:dyDescent="0.35">
      <c r="B80" s="272"/>
      <c r="C80" s="106"/>
      <c r="D80" s="115" t="s">
        <v>280</v>
      </c>
      <c r="E80" s="112" t="s">
        <v>367</v>
      </c>
      <c r="F80" s="113">
        <v>4</v>
      </c>
      <c r="G80" s="114">
        <v>60</v>
      </c>
      <c r="H80" s="114">
        <v>2</v>
      </c>
      <c r="I80" s="114">
        <v>2</v>
      </c>
      <c r="J80" s="116" t="s">
        <v>368</v>
      </c>
      <c r="M80" s="112">
        <v>0</v>
      </c>
    </row>
    <row r="81" spans="2:18" ht="66.599999999999994" thickBot="1" x14ac:dyDescent="0.35">
      <c r="B81" s="273"/>
      <c r="C81" s="106"/>
      <c r="D81" s="117" t="s">
        <v>280</v>
      </c>
      <c r="E81" s="118" t="s">
        <v>180</v>
      </c>
      <c r="F81" s="119">
        <v>4</v>
      </c>
      <c r="G81" s="120">
        <v>60</v>
      </c>
      <c r="H81" s="120">
        <v>2</v>
      </c>
      <c r="I81" s="120">
        <v>2</v>
      </c>
      <c r="J81" s="121" t="s">
        <v>369</v>
      </c>
      <c r="K81" s="52"/>
      <c r="L81" s="52"/>
      <c r="M81" s="112">
        <v>0</v>
      </c>
    </row>
    <row r="82" spans="2:18" ht="15" thickTop="1" x14ac:dyDescent="0.3">
      <c r="B82" s="51"/>
      <c r="D82" s="48"/>
      <c r="E82" s="31"/>
      <c r="F82" s="29"/>
      <c r="G82" s="30"/>
      <c r="H82" s="30"/>
      <c r="I82" s="30"/>
      <c r="J82" s="49"/>
      <c r="L82" s="281" t="s">
        <v>416</v>
      </c>
      <c r="M82" s="53">
        <f>SUM(M73:M81)</f>
        <v>0</v>
      </c>
      <c r="N82" t="s">
        <v>417</v>
      </c>
      <c r="P82" s="281" t="s">
        <v>421</v>
      </c>
      <c r="Q82" s="166">
        <f>M82+M67</f>
        <v>1110</v>
      </c>
      <c r="R82" s="50" t="s">
        <v>417</v>
      </c>
    </row>
    <row r="83" spans="2:18" ht="15" thickBot="1" x14ac:dyDescent="0.35">
      <c r="B83" s="51"/>
      <c r="D83" s="48"/>
      <c r="E83" s="31"/>
      <c r="F83" s="29"/>
      <c r="G83" s="30"/>
      <c r="H83" s="30"/>
      <c r="I83" s="30"/>
      <c r="J83" s="49"/>
      <c r="L83" s="283"/>
      <c r="M83" s="54">
        <f>M82/300</f>
        <v>0</v>
      </c>
      <c r="P83" s="283"/>
      <c r="Q83" s="54">
        <f>Q82/$G$67</f>
        <v>0.30327868852459017</v>
      </c>
    </row>
    <row r="84" spans="2:18" ht="15.6" thickTop="1" thickBot="1" x14ac:dyDescent="0.35">
      <c r="B84" s="51"/>
      <c r="D84" s="48"/>
      <c r="E84" s="31"/>
      <c r="F84" s="29"/>
      <c r="G84" s="30"/>
      <c r="H84" s="30"/>
      <c r="I84" s="30"/>
      <c r="J84" s="49"/>
      <c r="L84" t="s">
        <v>420</v>
      </c>
      <c r="M84">
        <f>300-M82</f>
        <v>300</v>
      </c>
      <c r="N84" t="s">
        <v>417</v>
      </c>
      <c r="P84" t="s">
        <v>420</v>
      </c>
      <c r="Q84">
        <f>$G$67-Q82</f>
        <v>2550</v>
      </c>
      <c r="R84" t="s">
        <v>417</v>
      </c>
    </row>
    <row r="85" spans="2:18" ht="15.6" thickTop="1" thickBot="1" x14ac:dyDescent="0.35">
      <c r="B85" s="51"/>
      <c r="D85" s="48"/>
      <c r="E85" s="31"/>
      <c r="F85" s="29"/>
      <c r="G85" s="30"/>
      <c r="H85" s="30"/>
      <c r="I85" s="30"/>
      <c r="J85" s="49"/>
      <c r="M85" s="127" t="s">
        <v>376</v>
      </c>
    </row>
    <row r="86" spans="2:18" ht="27.6" thickTop="1" thickBot="1" x14ac:dyDescent="0.35">
      <c r="B86" s="268" t="s">
        <v>424</v>
      </c>
      <c r="C86" s="122"/>
      <c r="D86" s="123" t="s">
        <v>280</v>
      </c>
      <c r="E86" s="124" t="s">
        <v>370</v>
      </c>
      <c r="F86" s="125">
        <v>4</v>
      </c>
      <c r="G86" s="126">
        <v>60</v>
      </c>
      <c r="H86" s="126">
        <v>2</v>
      </c>
      <c r="I86" s="126">
        <v>2</v>
      </c>
      <c r="J86" s="127" t="s">
        <v>446</v>
      </c>
      <c r="K86" s="50"/>
      <c r="L86" s="50"/>
      <c r="M86" s="127">
        <v>0</v>
      </c>
    </row>
    <row r="87" spans="2:18" ht="15" customHeight="1" thickTop="1" thickBot="1" x14ac:dyDescent="0.35">
      <c r="B87" s="269"/>
      <c r="C87" s="128"/>
      <c r="D87" s="129" t="s">
        <v>280</v>
      </c>
      <c r="E87" s="130" t="s">
        <v>371</v>
      </c>
      <c r="F87" s="131">
        <v>2</v>
      </c>
      <c r="G87" s="132">
        <v>30</v>
      </c>
      <c r="H87" s="132">
        <v>2</v>
      </c>
      <c r="I87" s="132">
        <v>0</v>
      </c>
      <c r="J87" s="133"/>
      <c r="M87" s="127">
        <f>IF('PPC Antigo'!M55&gt;0,'PPC Antigo'!G55,0)</f>
        <v>0</v>
      </c>
    </row>
    <row r="88" spans="2:18" ht="25.8" customHeight="1" thickTop="1" thickBot="1" x14ac:dyDescent="0.35">
      <c r="B88" s="269"/>
      <c r="C88" s="128"/>
      <c r="D88" s="129" t="s">
        <v>280</v>
      </c>
      <c r="E88" s="130" t="s">
        <v>430</v>
      </c>
      <c r="F88" s="131">
        <v>2</v>
      </c>
      <c r="G88" s="132">
        <v>30</v>
      </c>
      <c r="H88" s="132">
        <v>0</v>
      </c>
      <c r="I88" s="132">
        <v>2</v>
      </c>
      <c r="J88" s="133" t="s">
        <v>447</v>
      </c>
      <c r="M88" s="127">
        <v>0</v>
      </c>
    </row>
    <row r="89" spans="2:18" ht="15.6" thickTop="1" thickBot="1" x14ac:dyDescent="0.35">
      <c r="B89" s="269"/>
      <c r="C89" s="128"/>
      <c r="D89" s="129" t="s">
        <v>280</v>
      </c>
      <c r="E89" s="130" t="s">
        <v>184</v>
      </c>
      <c r="F89" s="131">
        <v>4</v>
      </c>
      <c r="G89" s="132">
        <v>60</v>
      </c>
      <c r="H89" s="132">
        <v>3</v>
      </c>
      <c r="I89" s="132">
        <v>1</v>
      </c>
      <c r="J89" s="134"/>
      <c r="M89" s="127">
        <f>IF('PPC Antigo'!M67&gt;0,G89,0)</f>
        <v>0</v>
      </c>
    </row>
    <row r="90" spans="2:18" ht="27.6" thickTop="1" thickBot="1" x14ac:dyDescent="0.35">
      <c r="B90" s="269"/>
      <c r="C90" s="128"/>
      <c r="D90" s="129" t="s">
        <v>280</v>
      </c>
      <c r="E90" s="130" t="s">
        <v>372</v>
      </c>
      <c r="F90" s="131">
        <v>4</v>
      </c>
      <c r="G90" s="132">
        <v>60</v>
      </c>
      <c r="H90" s="132">
        <v>3</v>
      </c>
      <c r="I90" s="132">
        <v>1</v>
      </c>
      <c r="J90" s="133"/>
      <c r="M90" s="127">
        <v>0</v>
      </c>
      <c r="N90" t="s">
        <v>415</v>
      </c>
    </row>
    <row r="91" spans="2:18" ht="15.6" thickTop="1" thickBot="1" x14ac:dyDescent="0.35">
      <c r="B91" s="269"/>
      <c r="C91" s="128"/>
      <c r="D91" s="129" t="s">
        <v>280</v>
      </c>
      <c r="E91" s="130" t="s">
        <v>373</v>
      </c>
      <c r="F91" s="131">
        <v>4</v>
      </c>
      <c r="G91" s="132">
        <v>60</v>
      </c>
      <c r="H91" s="132">
        <v>3</v>
      </c>
      <c r="I91" s="132">
        <v>1</v>
      </c>
      <c r="J91" s="133"/>
      <c r="M91" s="127">
        <v>0</v>
      </c>
    </row>
    <row r="92" spans="2:18" ht="54.6" thickTop="1" thickBot="1" x14ac:dyDescent="0.35">
      <c r="B92" s="269"/>
      <c r="C92" s="128"/>
      <c r="D92" s="135" t="s">
        <v>280</v>
      </c>
      <c r="E92" s="136" t="s">
        <v>374</v>
      </c>
      <c r="F92" s="137">
        <v>4</v>
      </c>
      <c r="G92" s="138">
        <v>60</v>
      </c>
      <c r="H92" s="138">
        <v>3</v>
      </c>
      <c r="I92" s="132">
        <v>1</v>
      </c>
      <c r="J92" s="139" t="s">
        <v>448</v>
      </c>
      <c r="M92" s="127">
        <v>0</v>
      </c>
    </row>
    <row r="93" spans="2:18" ht="80.400000000000006" thickTop="1" thickBot="1" x14ac:dyDescent="0.35">
      <c r="B93" s="269"/>
      <c r="C93" s="128"/>
      <c r="D93" s="140" t="s">
        <v>280</v>
      </c>
      <c r="E93" s="141" t="s">
        <v>375</v>
      </c>
      <c r="F93" s="142">
        <v>4</v>
      </c>
      <c r="G93" s="143">
        <v>60</v>
      </c>
      <c r="H93" s="143">
        <v>3</v>
      </c>
      <c r="I93" s="132">
        <v>1</v>
      </c>
      <c r="J93" s="144" t="s">
        <v>449</v>
      </c>
      <c r="M93" s="127">
        <v>0</v>
      </c>
    </row>
    <row r="94" spans="2:18" ht="27.6" thickTop="1" thickBot="1" x14ac:dyDescent="0.35">
      <c r="B94" s="270"/>
      <c r="C94" s="128"/>
      <c r="D94" s="145" t="s">
        <v>280</v>
      </c>
      <c r="E94" s="146" t="s">
        <v>178</v>
      </c>
      <c r="F94" s="147">
        <v>4</v>
      </c>
      <c r="G94" s="148">
        <v>60</v>
      </c>
      <c r="H94" s="148">
        <v>3</v>
      </c>
      <c r="I94" s="148">
        <v>1</v>
      </c>
      <c r="J94" s="146"/>
      <c r="M94" s="127">
        <v>0</v>
      </c>
    </row>
    <row r="95" spans="2:18" ht="15" customHeight="1" thickTop="1" x14ac:dyDescent="0.3">
      <c r="B95" s="26"/>
      <c r="L95" s="281" t="s">
        <v>416</v>
      </c>
      <c r="M95" s="166">
        <f>SUM(M86:M94)</f>
        <v>0</v>
      </c>
      <c r="N95" s="50" t="s">
        <v>417</v>
      </c>
      <c r="O95" s="50"/>
      <c r="P95" s="281" t="s">
        <v>421</v>
      </c>
      <c r="Q95" s="166">
        <f>M95+$M$67</f>
        <v>1110</v>
      </c>
      <c r="R95" s="50" t="s">
        <v>417</v>
      </c>
    </row>
    <row r="96" spans="2:18" ht="15" thickBot="1" x14ac:dyDescent="0.35">
      <c r="B96" s="26"/>
      <c r="L96" s="283"/>
      <c r="M96" s="54">
        <f>M95/300</f>
        <v>0</v>
      </c>
      <c r="P96" s="283"/>
      <c r="Q96" s="54">
        <f>Q95/$G$67</f>
        <v>0.30327868852459017</v>
      </c>
    </row>
    <row r="97" spans="2:18" ht="15.6" thickTop="1" thickBot="1" x14ac:dyDescent="0.35">
      <c r="B97" s="26"/>
      <c r="L97" t="s">
        <v>420</v>
      </c>
      <c r="M97">
        <f>300-M95</f>
        <v>300</v>
      </c>
      <c r="N97" t="s">
        <v>417</v>
      </c>
      <c r="P97" t="s">
        <v>420</v>
      </c>
      <c r="Q97">
        <f>$G$67-Q95</f>
        <v>2550</v>
      </c>
      <c r="R97" t="s">
        <v>417</v>
      </c>
    </row>
    <row r="98" spans="2:18" ht="15" thickBot="1" x14ac:dyDescent="0.35">
      <c r="D98" s="149"/>
      <c r="E98" s="150" t="s">
        <v>186</v>
      </c>
      <c r="F98" s="151"/>
      <c r="G98" s="152"/>
      <c r="H98" s="152"/>
      <c r="I98" s="152"/>
      <c r="M98" s="151" t="s">
        <v>376</v>
      </c>
    </row>
    <row r="99" spans="2:18" ht="15" thickBot="1" x14ac:dyDescent="0.35">
      <c r="D99" s="153" t="s">
        <v>280</v>
      </c>
      <c r="E99" s="151" t="s">
        <v>425</v>
      </c>
      <c r="F99" s="154" t="s">
        <v>410</v>
      </c>
      <c r="G99" s="154">
        <v>60</v>
      </c>
      <c r="H99" s="154">
        <v>3</v>
      </c>
      <c r="I99" s="154">
        <v>1</v>
      </c>
      <c r="M99" s="157">
        <v>0</v>
      </c>
    </row>
    <row r="100" spans="2:18" ht="15" thickBot="1" x14ac:dyDescent="0.35">
      <c r="D100" s="155" t="s">
        <v>280</v>
      </c>
      <c r="E100" s="156" t="s">
        <v>411</v>
      </c>
      <c r="F100" s="157" t="s">
        <v>410</v>
      </c>
      <c r="G100" s="157">
        <v>60</v>
      </c>
      <c r="H100" s="157">
        <v>3</v>
      </c>
      <c r="I100" s="157">
        <v>1</v>
      </c>
      <c r="M100" s="157">
        <v>0</v>
      </c>
    </row>
    <row r="101" spans="2:18" ht="15" thickBot="1" x14ac:dyDescent="0.35">
      <c r="D101" s="158" t="s">
        <v>280</v>
      </c>
      <c r="E101" s="156" t="s">
        <v>189</v>
      </c>
      <c r="F101" s="157" t="s">
        <v>410</v>
      </c>
      <c r="G101" s="157">
        <v>60</v>
      </c>
      <c r="H101" s="157">
        <v>3</v>
      </c>
      <c r="I101" s="157">
        <v>1</v>
      </c>
      <c r="M101" s="157">
        <v>0</v>
      </c>
    </row>
    <row r="102" spans="2:18" ht="28.2" thickBot="1" x14ac:dyDescent="0.35">
      <c r="D102" s="158" t="s">
        <v>280</v>
      </c>
      <c r="E102" s="156" t="s">
        <v>190</v>
      </c>
      <c r="F102" s="157" t="s">
        <v>410</v>
      </c>
      <c r="G102" s="157">
        <v>60</v>
      </c>
      <c r="H102" s="157">
        <v>3</v>
      </c>
      <c r="I102" s="157">
        <v>1</v>
      </c>
      <c r="M102" s="157">
        <v>0</v>
      </c>
    </row>
    <row r="103" spans="2:18" ht="15" thickBot="1" x14ac:dyDescent="0.35">
      <c r="D103" s="158" t="s">
        <v>192</v>
      </c>
      <c r="E103" s="156" t="s">
        <v>193</v>
      </c>
      <c r="F103" s="156"/>
      <c r="G103" s="152"/>
      <c r="H103" s="152"/>
      <c r="I103" s="152"/>
      <c r="M103" s="157">
        <f>IF('PPC Antigo'!M17&gt;0,'PPC Antigo'!M17,0)</f>
        <v>30</v>
      </c>
    </row>
    <row r="104" spans="2:18" ht="15" thickBot="1" x14ac:dyDescent="0.35">
      <c r="D104" s="158" t="s">
        <v>59</v>
      </c>
      <c r="E104" s="156" t="s">
        <v>60</v>
      </c>
      <c r="F104" s="156"/>
      <c r="G104" s="152"/>
      <c r="H104" s="152"/>
      <c r="I104" s="152"/>
      <c r="M104" s="157">
        <f>IF('PPC Antigo'!M18&gt;0,'PPC Antigo'!M18,0)</f>
        <v>30</v>
      </c>
    </row>
    <row r="105" spans="2:18" ht="15" thickBot="1" x14ac:dyDescent="0.35">
      <c r="D105" s="158" t="s">
        <v>68</v>
      </c>
      <c r="E105" s="156" t="s">
        <v>69</v>
      </c>
      <c r="F105" s="156"/>
      <c r="G105" s="152"/>
      <c r="H105" s="152"/>
      <c r="I105" s="152"/>
      <c r="M105" s="157">
        <f>IF('PPC Antigo'!M24&gt;0,'PPC Antigo'!M24,0)</f>
        <v>30</v>
      </c>
    </row>
    <row r="106" spans="2:18" ht="15" thickBot="1" x14ac:dyDescent="0.35">
      <c r="D106" s="158" t="s">
        <v>11</v>
      </c>
      <c r="E106" s="156" t="s">
        <v>70</v>
      </c>
      <c r="F106" s="156"/>
      <c r="G106" s="152"/>
      <c r="H106" s="152"/>
      <c r="I106" s="152"/>
      <c r="M106" s="157">
        <f>IF('PPC Antigo'!M26&gt;0,'PPC Antigo'!M26,0)</f>
        <v>30</v>
      </c>
    </row>
    <row r="107" spans="2:18" ht="15" thickBot="1" x14ac:dyDescent="0.35">
      <c r="D107" s="158" t="s">
        <v>6</v>
      </c>
      <c r="E107" s="156" t="s">
        <v>83</v>
      </c>
      <c r="F107" s="156"/>
      <c r="G107" s="152"/>
      <c r="H107" s="152"/>
      <c r="I107" s="152"/>
      <c r="M107" s="157">
        <f>IF('PPC Antigo'!M28&gt;0,'PPC Antigo'!M28,0)</f>
        <v>60</v>
      </c>
    </row>
    <row r="108" spans="2:18" ht="15" thickBot="1" x14ac:dyDescent="0.35">
      <c r="D108" s="158" t="s">
        <v>5</v>
      </c>
      <c r="E108" s="156" t="s">
        <v>84</v>
      </c>
      <c r="F108" s="156"/>
      <c r="G108" s="152"/>
      <c r="H108" s="152"/>
      <c r="I108" s="152"/>
      <c r="M108" s="157">
        <f>IF('PPC Antigo'!M29&gt;0,'PPC Antigo'!M29,0)</f>
        <v>60</v>
      </c>
    </row>
    <row r="109" spans="2:18" ht="15" thickBot="1" x14ac:dyDescent="0.35">
      <c r="D109" s="158" t="s">
        <v>85</v>
      </c>
      <c r="E109" s="156" t="s">
        <v>86</v>
      </c>
      <c r="F109" s="156"/>
      <c r="G109" s="152"/>
      <c r="H109" s="152"/>
      <c r="I109" s="152"/>
      <c r="M109" s="157">
        <f>IF('PPC Antigo'!M30&gt;0,'PPC Antigo'!M30,0)</f>
        <v>60</v>
      </c>
    </row>
    <row r="110" spans="2:18" ht="15" thickBot="1" x14ac:dyDescent="0.35">
      <c r="D110" s="158" t="s">
        <v>10</v>
      </c>
      <c r="E110" s="156" t="s">
        <v>100</v>
      </c>
      <c r="F110" s="156"/>
      <c r="G110" s="152"/>
      <c r="H110" s="152"/>
      <c r="I110" s="152"/>
      <c r="M110" s="157">
        <f>IF('PPC Antigo'!M37&gt;0,'PPC Antigo'!M37,0)</f>
        <v>0</v>
      </c>
    </row>
    <row r="111" spans="2:18" ht="15" thickBot="1" x14ac:dyDescent="0.35">
      <c r="D111" s="158" t="s">
        <v>18</v>
      </c>
      <c r="E111" s="156" t="s">
        <v>412</v>
      </c>
      <c r="F111" s="156"/>
      <c r="G111" s="152"/>
      <c r="H111" s="152"/>
      <c r="I111" s="152"/>
      <c r="M111" s="157">
        <f>IF('PPC Antigo'!M39&gt;0,'PPC Antigo'!M39,0)</f>
        <v>0</v>
      </c>
    </row>
    <row r="112" spans="2:18" ht="15" thickBot="1" x14ac:dyDescent="0.35">
      <c r="D112" s="158" t="s">
        <v>114</v>
      </c>
      <c r="E112" s="156" t="s">
        <v>115</v>
      </c>
      <c r="F112" s="156"/>
      <c r="G112" s="152"/>
      <c r="H112" s="152"/>
      <c r="I112" s="152"/>
      <c r="M112" s="157">
        <f>IF('PPC Antigo'!M45&gt;0,'PPC Antigo'!M45,0)</f>
        <v>0</v>
      </c>
    </row>
    <row r="113" spans="4:18" ht="15" thickBot="1" x14ac:dyDescent="0.35">
      <c r="D113" s="158" t="s">
        <v>116</v>
      </c>
      <c r="E113" s="156" t="s">
        <v>117</v>
      </c>
      <c r="F113" s="156"/>
      <c r="G113" s="152"/>
      <c r="H113" s="152"/>
      <c r="I113" s="152"/>
      <c r="M113" s="157">
        <f>IF('PPC Antigo'!M46&gt;0,'PPC Antigo'!M46,0)</f>
        <v>0</v>
      </c>
    </row>
    <row r="114" spans="4:18" ht="15" thickBot="1" x14ac:dyDescent="0.35">
      <c r="D114" s="158"/>
      <c r="E114" s="156" t="s">
        <v>163</v>
      </c>
      <c r="F114" s="156"/>
      <c r="G114" s="152"/>
      <c r="H114" s="152"/>
      <c r="I114" s="152"/>
      <c r="M114" s="157">
        <f>IF('PPC Antigo'!M66&gt;0,'PPC Antigo'!M66,0)</f>
        <v>0</v>
      </c>
    </row>
    <row r="115" spans="4:18" ht="15" thickBot="1" x14ac:dyDescent="0.35">
      <c r="D115" s="158"/>
      <c r="E115" s="156" t="s">
        <v>165</v>
      </c>
      <c r="F115" s="156"/>
      <c r="G115" s="152"/>
      <c r="H115" s="152"/>
      <c r="I115" s="152"/>
      <c r="M115" s="175">
        <f>IF('PPC Antigo'!M68&gt;0,'PPC Antigo'!M68,0)</f>
        <v>0</v>
      </c>
    </row>
    <row r="116" spans="4:18" ht="15" customHeight="1" thickBot="1" x14ac:dyDescent="0.35">
      <c r="D116" s="158"/>
      <c r="E116" s="156" t="s">
        <v>199</v>
      </c>
      <c r="F116" s="156"/>
      <c r="G116" s="152"/>
      <c r="H116" s="152"/>
      <c r="I116" s="152"/>
      <c r="M116" s="176">
        <v>0</v>
      </c>
      <c r="N116" s="284" t="s">
        <v>413</v>
      </c>
      <c r="O116" s="284"/>
      <c r="P116" s="284"/>
    </row>
    <row r="117" spans="4:18" ht="15" thickBot="1" x14ac:dyDescent="0.35">
      <c r="D117" s="158"/>
      <c r="E117" s="156" t="s">
        <v>200</v>
      </c>
      <c r="F117" s="156"/>
      <c r="G117" s="152"/>
      <c r="H117" s="152"/>
      <c r="I117" s="152"/>
      <c r="M117" s="176">
        <v>0</v>
      </c>
      <c r="N117" s="284"/>
      <c r="O117" s="284"/>
      <c r="P117" s="284"/>
    </row>
    <row r="118" spans="4:18" ht="15" thickBot="1" x14ac:dyDescent="0.35">
      <c r="D118" s="158" t="s">
        <v>402</v>
      </c>
      <c r="E118" s="156" t="s">
        <v>201</v>
      </c>
      <c r="F118" s="156"/>
      <c r="G118" s="152"/>
      <c r="H118" s="152"/>
      <c r="I118" s="152"/>
      <c r="M118" s="176">
        <v>0</v>
      </c>
      <c r="N118" s="284"/>
      <c r="O118" s="284"/>
      <c r="P118" s="284"/>
    </row>
    <row r="119" spans="4:18" ht="15" thickBot="1" x14ac:dyDescent="0.35">
      <c r="D119" s="158" t="s">
        <v>403</v>
      </c>
      <c r="E119" s="156" t="s">
        <v>404</v>
      </c>
      <c r="F119" s="156"/>
      <c r="G119" s="152"/>
      <c r="H119" s="152"/>
      <c r="I119" s="152"/>
      <c r="M119" s="176">
        <v>0</v>
      </c>
      <c r="N119" s="284"/>
      <c r="O119" s="284"/>
      <c r="P119" s="284"/>
    </row>
    <row r="120" spans="4:18" ht="15" thickBot="1" x14ac:dyDescent="0.35">
      <c r="D120" s="158" t="s">
        <v>403</v>
      </c>
      <c r="E120" s="156" t="s">
        <v>204</v>
      </c>
      <c r="F120" s="156"/>
      <c r="G120" s="152"/>
      <c r="H120" s="152"/>
      <c r="I120" s="152"/>
      <c r="M120" s="176">
        <v>0</v>
      </c>
      <c r="N120" s="284"/>
      <c r="O120" s="284"/>
      <c r="P120" s="284"/>
    </row>
    <row r="121" spans="4:18" ht="15" thickBot="1" x14ac:dyDescent="0.35">
      <c r="D121" s="158" t="s">
        <v>403</v>
      </c>
      <c r="E121" s="156" t="s">
        <v>206</v>
      </c>
      <c r="F121" s="156"/>
      <c r="G121" s="152"/>
      <c r="H121" s="152"/>
      <c r="I121" s="152"/>
      <c r="M121" s="176">
        <v>0</v>
      </c>
      <c r="N121" s="284"/>
      <c r="O121" s="284"/>
      <c r="P121" s="284"/>
    </row>
    <row r="122" spans="4:18" ht="15" thickBot="1" x14ac:dyDescent="0.35">
      <c r="D122" s="158" t="s">
        <v>403</v>
      </c>
      <c r="E122" s="156" t="s">
        <v>208</v>
      </c>
      <c r="F122" s="156"/>
      <c r="G122" s="152"/>
      <c r="H122" s="152"/>
      <c r="I122" s="152"/>
      <c r="M122" s="176">
        <v>0</v>
      </c>
      <c r="N122" s="284"/>
      <c r="O122" s="284"/>
      <c r="P122" s="284"/>
    </row>
    <row r="123" spans="4:18" ht="15.6" customHeight="1" thickBot="1" x14ac:dyDescent="0.35">
      <c r="D123" s="158" t="s">
        <v>403</v>
      </c>
      <c r="E123" s="156" t="s">
        <v>405</v>
      </c>
      <c r="F123" s="156"/>
      <c r="G123" s="152"/>
      <c r="H123" s="152"/>
      <c r="I123" s="152"/>
      <c r="M123" s="55">
        <v>0</v>
      </c>
      <c r="N123" s="285"/>
      <c r="O123" s="285"/>
      <c r="P123" s="285"/>
    </row>
    <row r="124" spans="4:18" ht="15" customHeight="1" thickTop="1" x14ac:dyDescent="0.3">
      <c r="L124" s="281" t="s">
        <v>416</v>
      </c>
      <c r="M124" s="166">
        <f>IF(SUM(M99:M123)&gt;300,300,SUM(M99:M123))</f>
        <v>300</v>
      </c>
      <c r="N124" s="50" t="s">
        <v>417</v>
      </c>
      <c r="O124" s="50"/>
      <c r="P124" s="281" t="s">
        <v>421</v>
      </c>
      <c r="Q124" s="166">
        <f>M124+$M$67</f>
        <v>1410</v>
      </c>
      <c r="R124" s="50" t="s">
        <v>417</v>
      </c>
    </row>
    <row r="125" spans="4:18" ht="15" thickBot="1" x14ac:dyDescent="0.35">
      <c r="L125" s="283"/>
      <c r="M125" s="54">
        <f>M124/300</f>
        <v>1</v>
      </c>
      <c r="P125" s="283"/>
      <c r="Q125" s="54">
        <f>Q124/$G$67</f>
        <v>0.38524590163934425</v>
      </c>
    </row>
    <row r="126" spans="4:18" ht="15" thickTop="1" x14ac:dyDescent="0.3">
      <c r="L126" t="s">
        <v>420</v>
      </c>
      <c r="M126">
        <f>300-M124</f>
        <v>0</v>
      </c>
      <c r="N126" t="s">
        <v>417</v>
      </c>
      <c r="P126" t="s">
        <v>420</v>
      </c>
      <c r="Q126">
        <f>$G$67-Q124</f>
        <v>2250</v>
      </c>
      <c r="R126" t="s">
        <v>417</v>
      </c>
    </row>
  </sheetData>
  <sheetProtection algorithmName="SHA-512" hashValue="D7WZdTCKRuI9Tkkw1X1u3MTDwnV/+qk3BwVRaf3b28HWVRdCMPgKqIUSDWvg2vds44lQREbdtDxnNNiI6Gx/8Q==" saltValue="nxiZKagdPWQT35eFSw7hnA==" spinCount="100000" sheet="1" objects="1" scenarios="1"/>
  <protectedRanges>
    <protectedRange sqref="M116:M123" name="Intervalo1"/>
  </protectedRanges>
  <customSheetViews>
    <customSheetView guid="{E7AD2C33-4F98-4541-AF85-EF5A309CAAA6}" topLeftCell="H109">
      <selection activeCell="L114" sqref="L114"/>
      <pageMargins left="0.511811024" right="0.511811024" top="0.78740157499999996" bottom="0.78740157499999996" header="0.31496062000000002" footer="0.31496062000000002"/>
    </customSheetView>
  </customSheetViews>
  <mergeCells count="29">
    <mergeCell ref="L82:L83"/>
    <mergeCell ref="L95:L96"/>
    <mergeCell ref="L124:L125"/>
    <mergeCell ref="P82:P83"/>
    <mergeCell ref="P95:P96"/>
    <mergeCell ref="P124:P125"/>
    <mergeCell ref="N116:P123"/>
    <mergeCell ref="L67:L68"/>
    <mergeCell ref="B33:B39"/>
    <mergeCell ref="B27:B32"/>
    <mergeCell ref="B20:B26"/>
    <mergeCell ref="B13:B19"/>
    <mergeCell ref="C43:C45"/>
    <mergeCell ref="B5:B12"/>
    <mergeCell ref="I3:I4"/>
    <mergeCell ref="J3:J4"/>
    <mergeCell ref="B3:B4"/>
    <mergeCell ref="D3:D4"/>
    <mergeCell ref="E3:E4"/>
    <mergeCell ref="F3:F4"/>
    <mergeCell ref="G3:G4"/>
    <mergeCell ref="H3:H4"/>
    <mergeCell ref="B86:B94"/>
    <mergeCell ref="B73:B81"/>
    <mergeCell ref="B46:B51"/>
    <mergeCell ref="B40:B45"/>
    <mergeCell ref="B52:B57"/>
    <mergeCell ref="B58:B63"/>
    <mergeCell ref="B64:B66"/>
  </mergeCell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6"/>
  <sheetViews>
    <sheetView topLeftCell="A157" zoomScale="80" zoomScaleNormal="80" workbookViewId="0">
      <selection activeCell="E170" sqref="E170"/>
    </sheetView>
  </sheetViews>
  <sheetFormatPr defaultRowHeight="14.4" x14ac:dyDescent="0.3"/>
  <cols>
    <col min="2" max="2" width="10.109375" customWidth="1"/>
    <col min="3" max="3" width="30.88671875" customWidth="1"/>
    <col min="4" max="4" width="10" customWidth="1"/>
    <col min="5" max="5" width="27.109375" customWidth="1"/>
    <col min="6" max="6" width="17.109375" customWidth="1"/>
  </cols>
  <sheetData>
    <row r="2" spans="2:6" ht="15" thickBot="1" x14ac:dyDescent="0.35"/>
    <row r="3" spans="2:6" ht="15" thickBot="1" x14ac:dyDescent="0.35">
      <c r="B3" s="288" t="s">
        <v>22</v>
      </c>
      <c r="C3" s="289"/>
      <c r="D3" s="288" t="s">
        <v>23</v>
      </c>
      <c r="E3" s="289"/>
      <c r="F3" s="1"/>
    </row>
    <row r="4" spans="2:6" ht="15" thickBot="1" x14ac:dyDescent="0.35">
      <c r="B4" s="2" t="s">
        <v>24</v>
      </c>
      <c r="C4" s="3" t="s">
        <v>25</v>
      </c>
      <c r="D4" s="3" t="s">
        <v>24</v>
      </c>
      <c r="E4" s="3" t="s">
        <v>25</v>
      </c>
      <c r="F4" s="3" t="s">
        <v>26</v>
      </c>
    </row>
    <row r="5" spans="2:6" ht="15" thickBot="1" x14ac:dyDescent="0.35">
      <c r="B5" s="286" t="s">
        <v>27</v>
      </c>
      <c r="C5" s="287"/>
      <c r="D5" s="286" t="s">
        <v>27</v>
      </c>
      <c r="E5" s="287"/>
      <c r="F5" s="4"/>
    </row>
    <row r="6" spans="2:6" ht="28.2" thickBot="1" x14ac:dyDescent="0.35">
      <c r="B6" s="5" t="s">
        <v>0</v>
      </c>
      <c r="C6" s="6" t="s">
        <v>28</v>
      </c>
      <c r="D6" s="6" t="s">
        <v>0</v>
      </c>
      <c r="E6" s="6" t="s">
        <v>28</v>
      </c>
      <c r="F6" s="6" t="s">
        <v>29</v>
      </c>
    </row>
    <row r="7" spans="2:6" ht="28.2" thickBot="1" x14ac:dyDescent="0.35">
      <c r="B7" s="5" t="s">
        <v>1</v>
      </c>
      <c r="C7" s="6" t="s">
        <v>30</v>
      </c>
      <c r="D7" s="6" t="s">
        <v>1</v>
      </c>
      <c r="E7" s="6" t="s">
        <v>30</v>
      </c>
      <c r="F7" s="6" t="s">
        <v>29</v>
      </c>
    </row>
    <row r="8" spans="2:6" ht="28.2" thickBot="1" x14ac:dyDescent="0.35">
      <c r="B8" s="5" t="s">
        <v>31</v>
      </c>
      <c r="C8" s="6" t="s">
        <v>32</v>
      </c>
      <c r="D8" s="6" t="s">
        <v>31</v>
      </c>
      <c r="E8" s="6" t="s">
        <v>32</v>
      </c>
      <c r="F8" s="6" t="s">
        <v>29</v>
      </c>
    </row>
    <row r="9" spans="2:6" ht="57.75" customHeight="1" thickBot="1" x14ac:dyDescent="0.35">
      <c r="B9" s="5" t="s">
        <v>33</v>
      </c>
      <c r="C9" s="6" t="s">
        <v>34</v>
      </c>
      <c r="D9" s="6" t="s">
        <v>377</v>
      </c>
      <c r="E9" s="6" t="s">
        <v>378</v>
      </c>
      <c r="F9" s="6" t="s">
        <v>29</v>
      </c>
    </row>
    <row r="10" spans="2:6" ht="28.2" thickBot="1" x14ac:dyDescent="0.35">
      <c r="B10" s="5" t="s">
        <v>35</v>
      </c>
      <c r="C10" s="6" t="s">
        <v>36</v>
      </c>
      <c r="D10" s="6" t="s">
        <v>35</v>
      </c>
      <c r="E10" s="6" t="s">
        <v>36</v>
      </c>
      <c r="F10" s="6" t="s">
        <v>29</v>
      </c>
    </row>
    <row r="11" spans="2:6" ht="28.2" thickBot="1" x14ac:dyDescent="0.35">
      <c r="B11" s="5" t="s">
        <v>37</v>
      </c>
      <c r="C11" s="6" t="s">
        <v>38</v>
      </c>
      <c r="D11" s="6" t="s">
        <v>37</v>
      </c>
      <c r="E11" s="6" t="s">
        <v>38</v>
      </c>
      <c r="F11" s="6" t="s">
        <v>29</v>
      </c>
    </row>
    <row r="12" spans="2:6" ht="28.2" thickBot="1" x14ac:dyDescent="0.35">
      <c r="B12" s="5" t="s">
        <v>39</v>
      </c>
      <c r="C12" s="6" t="s">
        <v>40</v>
      </c>
      <c r="D12" s="6" t="s">
        <v>39</v>
      </c>
      <c r="E12" s="6" t="s">
        <v>41</v>
      </c>
      <c r="F12" s="6" t="s">
        <v>29</v>
      </c>
    </row>
    <row r="13" spans="2:6" ht="28.2" thickBot="1" x14ac:dyDescent="0.35">
      <c r="B13" s="5"/>
      <c r="C13" s="6"/>
      <c r="D13" s="6" t="s">
        <v>42</v>
      </c>
      <c r="E13" s="6" t="s">
        <v>43</v>
      </c>
      <c r="F13" s="7" t="s">
        <v>44</v>
      </c>
    </row>
    <row r="14" spans="2:6" ht="15" thickBot="1" x14ac:dyDescent="0.35">
      <c r="B14" s="286" t="s">
        <v>45</v>
      </c>
      <c r="C14" s="287"/>
      <c r="D14" s="286" t="s">
        <v>45</v>
      </c>
      <c r="E14" s="287"/>
      <c r="F14" s="4"/>
    </row>
    <row r="15" spans="2:6" ht="28.2" thickBot="1" x14ac:dyDescent="0.35">
      <c r="B15" s="5" t="s">
        <v>2</v>
      </c>
      <c r="C15" s="6" t="s">
        <v>46</v>
      </c>
      <c r="D15" s="6" t="s">
        <v>2</v>
      </c>
      <c r="E15" s="6" t="s">
        <v>46</v>
      </c>
      <c r="F15" s="6" t="s">
        <v>29</v>
      </c>
    </row>
    <row r="16" spans="2:6" ht="28.2" thickBot="1" x14ac:dyDescent="0.35">
      <c r="B16" s="5" t="s">
        <v>3</v>
      </c>
      <c r="C16" s="6" t="s">
        <v>47</v>
      </c>
      <c r="D16" s="6" t="s">
        <v>3</v>
      </c>
      <c r="E16" s="6" t="s">
        <v>47</v>
      </c>
      <c r="F16" s="6" t="s">
        <v>29</v>
      </c>
    </row>
    <row r="17" spans="2:6" ht="28.2" thickBot="1" x14ac:dyDescent="0.35">
      <c r="B17" s="5" t="s">
        <v>7</v>
      </c>
      <c r="C17" s="6" t="s">
        <v>48</v>
      </c>
      <c r="D17" s="6" t="s">
        <v>7</v>
      </c>
      <c r="E17" s="6" t="s">
        <v>48</v>
      </c>
      <c r="F17" s="6" t="s">
        <v>29</v>
      </c>
    </row>
    <row r="18" spans="2:6" ht="28.2" thickBot="1" x14ac:dyDescent="0.35">
      <c r="B18" s="5" t="s">
        <v>12</v>
      </c>
      <c r="C18" s="6" t="s">
        <v>49</v>
      </c>
      <c r="D18" s="6" t="s">
        <v>12</v>
      </c>
      <c r="E18" s="6" t="s">
        <v>49</v>
      </c>
      <c r="F18" s="6" t="s">
        <v>29</v>
      </c>
    </row>
    <row r="19" spans="2:6" ht="28.2" thickBot="1" x14ac:dyDescent="0.35">
      <c r="B19" s="5"/>
      <c r="C19" s="6"/>
      <c r="D19" s="6" t="s">
        <v>50</v>
      </c>
      <c r="E19" s="6" t="s">
        <v>51</v>
      </c>
      <c r="F19" s="6" t="s">
        <v>29</v>
      </c>
    </row>
    <row r="20" spans="2:6" ht="28.2" thickBot="1" x14ac:dyDescent="0.35">
      <c r="B20" s="5"/>
      <c r="C20" s="6"/>
      <c r="D20" s="6" t="s">
        <v>8</v>
      </c>
      <c r="E20" s="6" t="s">
        <v>52</v>
      </c>
      <c r="F20" s="6" t="s">
        <v>29</v>
      </c>
    </row>
    <row r="21" spans="2:6" ht="55.8" thickBot="1" x14ac:dyDescent="0.35">
      <c r="B21" s="5"/>
      <c r="C21" s="6"/>
      <c r="D21" s="6" t="s">
        <v>17</v>
      </c>
      <c r="E21" s="6" t="s">
        <v>53</v>
      </c>
      <c r="F21" s="6" t="s">
        <v>388</v>
      </c>
    </row>
    <row r="22" spans="2:6" ht="15" thickBot="1" x14ac:dyDescent="0.35">
      <c r="B22" s="5" t="s">
        <v>4</v>
      </c>
      <c r="C22" s="6" t="s">
        <v>55</v>
      </c>
      <c r="D22" s="6"/>
      <c r="E22" s="6"/>
      <c r="F22" s="6"/>
    </row>
    <row r="23" spans="2:6" ht="15" thickBot="1" x14ac:dyDescent="0.35">
      <c r="B23" s="5" t="s">
        <v>56</v>
      </c>
      <c r="C23" s="6" t="s">
        <v>57</v>
      </c>
      <c r="D23" s="6"/>
      <c r="E23" s="6"/>
      <c r="F23" s="6" t="s">
        <v>58</v>
      </c>
    </row>
    <row r="24" spans="2:6" ht="28.2" thickBot="1" x14ac:dyDescent="0.35">
      <c r="B24" s="5" t="s">
        <v>59</v>
      </c>
      <c r="C24" s="6" t="s">
        <v>60</v>
      </c>
      <c r="D24" s="6"/>
      <c r="E24" s="6"/>
      <c r="F24" s="6" t="s">
        <v>58</v>
      </c>
    </row>
    <row r="25" spans="2:6" ht="15" thickBot="1" x14ac:dyDescent="0.35">
      <c r="B25" s="286" t="s">
        <v>61</v>
      </c>
      <c r="C25" s="287"/>
      <c r="D25" s="286" t="s">
        <v>61</v>
      </c>
      <c r="E25" s="287"/>
      <c r="F25" s="4"/>
    </row>
    <row r="26" spans="2:6" ht="28.2" thickBot="1" x14ac:dyDescent="0.35">
      <c r="B26" s="5" t="s">
        <v>15</v>
      </c>
      <c r="C26" s="6" t="s">
        <v>62</v>
      </c>
      <c r="D26" s="6" t="s">
        <v>15</v>
      </c>
      <c r="E26" s="6" t="s">
        <v>62</v>
      </c>
      <c r="F26" s="6" t="s">
        <v>29</v>
      </c>
    </row>
    <row r="27" spans="2:6" ht="28.2" thickBot="1" x14ac:dyDescent="0.35">
      <c r="B27" s="5" t="s">
        <v>13</v>
      </c>
      <c r="C27" s="6" t="s">
        <v>63</v>
      </c>
      <c r="D27" s="6" t="s">
        <v>13</v>
      </c>
      <c r="E27" s="6" t="s">
        <v>63</v>
      </c>
      <c r="F27" s="6" t="s">
        <v>29</v>
      </c>
    </row>
    <row r="28" spans="2:6" ht="28.2" thickBot="1" x14ac:dyDescent="0.35">
      <c r="B28" s="5" t="s">
        <v>9</v>
      </c>
      <c r="C28" s="6" t="s">
        <v>64</v>
      </c>
      <c r="D28" s="6" t="s">
        <v>9</v>
      </c>
      <c r="E28" s="6" t="s">
        <v>64</v>
      </c>
      <c r="F28" s="6" t="s">
        <v>29</v>
      </c>
    </row>
    <row r="29" spans="2:6" ht="28.2" thickBot="1" x14ac:dyDescent="0.35">
      <c r="B29" s="5" t="s">
        <v>16</v>
      </c>
      <c r="C29" s="6" t="s">
        <v>65</v>
      </c>
      <c r="D29" s="6" t="s">
        <v>16</v>
      </c>
      <c r="E29" s="6" t="s">
        <v>65</v>
      </c>
      <c r="F29" s="6" t="s">
        <v>54</v>
      </c>
    </row>
    <row r="30" spans="2:6" ht="28.2" thickBot="1" x14ac:dyDescent="0.35">
      <c r="B30" s="5"/>
      <c r="C30" s="6"/>
      <c r="D30" s="6" t="s">
        <v>66</v>
      </c>
      <c r="E30" s="6" t="s">
        <v>67</v>
      </c>
      <c r="F30" s="6" t="s">
        <v>54</v>
      </c>
    </row>
    <row r="31" spans="2:6" ht="28.2" thickBot="1" x14ac:dyDescent="0.35">
      <c r="B31" s="5"/>
      <c r="C31" s="6"/>
      <c r="D31" s="6" t="s">
        <v>42</v>
      </c>
      <c r="E31" s="6" t="s">
        <v>400</v>
      </c>
      <c r="F31" s="7" t="s">
        <v>44</v>
      </c>
    </row>
    <row r="32" spans="2:6" ht="28.2" thickBot="1" x14ac:dyDescent="0.35">
      <c r="B32" s="5"/>
      <c r="C32" s="6"/>
      <c r="D32" s="6" t="s">
        <v>4</v>
      </c>
      <c r="E32" s="6" t="s">
        <v>55</v>
      </c>
      <c r="F32" s="6" t="s">
        <v>54</v>
      </c>
    </row>
    <row r="33" spans="2:6" ht="15" thickBot="1" x14ac:dyDescent="0.35">
      <c r="B33" s="5" t="s">
        <v>68</v>
      </c>
      <c r="C33" s="6" t="s">
        <v>69</v>
      </c>
      <c r="D33" s="6"/>
      <c r="E33" s="6"/>
      <c r="F33" s="6" t="s">
        <v>58</v>
      </c>
    </row>
    <row r="34" spans="2:6" ht="28.2" thickBot="1" x14ac:dyDescent="0.35">
      <c r="B34" s="5" t="s">
        <v>11</v>
      </c>
      <c r="C34" s="6" t="s">
        <v>70</v>
      </c>
      <c r="D34" s="6"/>
      <c r="E34" s="6"/>
      <c r="F34" s="6" t="s">
        <v>58</v>
      </c>
    </row>
    <row r="35" spans="2:6" ht="15" thickBot="1" x14ac:dyDescent="0.35">
      <c r="B35" s="5" t="s">
        <v>14</v>
      </c>
      <c r="C35" s="6" t="s">
        <v>71</v>
      </c>
      <c r="D35" s="6"/>
      <c r="E35" s="6" t="s">
        <v>71</v>
      </c>
      <c r="F35" s="6" t="s">
        <v>54</v>
      </c>
    </row>
    <row r="36" spans="2:6" ht="15" thickBot="1" x14ac:dyDescent="0.35">
      <c r="B36" s="286" t="s">
        <v>72</v>
      </c>
      <c r="C36" s="287"/>
      <c r="D36" s="286" t="s">
        <v>72</v>
      </c>
      <c r="E36" s="287"/>
      <c r="F36" s="4"/>
    </row>
    <row r="37" spans="2:6" ht="28.2" thickBot="1" x14ac:dyDescent="0.35">
      <c r="B37" s="5" t="s">
        <v>19</v>
      </c>
      <c r="C37" s="6" t="s">
        <v>73</v>
      </c>
      <c r="D37" s="6" t="s">
        <v>19</v>
      </c>
      <c r="E37" s="6" t="s">
        <v>73</v>
      </c>
      <c r="F37" s="6" t="s">
        <v>29</v>
      </c>
    </row>
    <row r="38" spans="2:6" ht="28.2" thickBot="1" x14ac:dyDescent="0.35">
      <c r="B38" s="5" t="s">
        <v>90</v>
      </c>
      <c r="C38" s="6" t="s">
        <v>91</v>
      </c>
      <c r="D38" s="6" t="s">
        <v>90</v>
      </c>
      <c r="E38" s="6" t="s">
        <v>91</v>
      </c>
      <c r="F38" s="6" t="s">
        <v>29</v>
      </c>
    </row>
    <row r="39" spans="2:6" ht="28.2" thickBot="1" x14ac:dyDescent="0.35">
      <c r="B39" s="5" t="s">
        <v>21</v>
      </c>
      <c r="C39" s="6" t="s">
        <v>74</v>
      </c>
      <c r="D39" s="6" t="s">
        <v>21</v>
      </c>
      <c r="E39" s="6" t="s">
        <v>74</v>
      </c>
      <c r="F39" s="6" t="s">
        <v>29</v>
      </c>
    </row>
    <row r="40" spans="2:6" ht="28.2" thickBot="1" x14ac:dyDescent="0.35">
      <c r="B40" s="5"/>
      <c r="C40" s="6"/>
      <c r="D40" s="6" t="s">
        <v>42</v>
      </c>
      <c r="E40" s="6" t="s">
        <v>77</v>
      </c>
      <c r="F40" s="7" t="s">
        <v>78</v>
      </c>
    </row>
    <row r="41" spans="2:6" ht="28.2" thickBot="1" x14ac:dyDescent="0.35">
      <c r="B41" s="5"/>
      <c r="C41" s="6"/>
      <c r="D41" s="6" t="s">
        <v>79</v>
      </c>
      <c r="E41" s="6" t="s">
        <v>80</v>
      </c>
      <c r="F41" s="6" t="s">
        <v>29</v>
      </c>
    </row>
    <row r="42" spans="2:6" ht="28.2" thickBot="1" x14ac:dyDescent="0.35">
      <c r="B42" s="5"/>
      <c r="C42" s="6"/>
      <c r="D42" s="6" t="s">
        <v>42</v>
      </c>
      <c r="E42" s="6" t="s">
        <v>81</v>
      </c>
      <c r="F42" s="7" t="s">
        <v>82</v>
      </c>
    </row>
    <row r="43" spans="2:6" ht="15" thickBot="1" x14ac:dyDescent="0.35">
      <c r="B43" s="5" t="s">
        <v>6</v>
      </c>
      <c r="C43" s="6" t="s">
        <v>83</v>
      </c>
      <c r="D43" s="6"/>
      <c r="E43" s="6"/>
      <c r="F43" s="6" t="s">
        <v>58</v>
      </c>
    </row>
    <row r="44" spans="2:6" ht="15" thickBot="1" x14ac:dyDescent="0.35">
      <c r="B44" s="5" t="s">
        <v>5</v>
      </c>
      <c r="C44" s="6" t="s">
        <v>84</v>
      </c>
      <c r="D44" s="6"/>
      <c r="E44" s="6"/>
      <c r="F44" s="6" t="s">
        <v>58</v>
      </c>
    </row>
    <row r="45" spans="2:6" ht="15" thickBot="1" x14ac:dyDescent="0.35">
      <c r="B45" s="5" t="s">
        <v>85</v>
      </c>
      <c r="C45" s="6" t="s">
        <v>86</v>
      </c>
      <c r="D45" s="6"/>
      <c r="E45" s="6"/>
      <c r="F45" s="6" t="s">
        <v>58</v>
      </c>
    </row>
    <row r="46" spans="2:6" ht="28.2" thickBot="1" x14ac:dyDescent="0.35">
      <c r="B46" s="5" t="s">
        <v>87</v>
      </c>
      <c r="C46" s="6" t="s">
        <v>88</v>
      </c>
      <c r="D46" s="6"/>
      <c r="E46" s="6"/>
      <c r="F46" s="6" t="s">
        <v>58</v>
      </c>
    </row>
    <row r="47" spans="2:6" ht="15" thickBot="1" x14ac:dyDescent="0.35">
      <c r="B47" s="5" t="s">
        <v>8</v>
      </c>
      <c r="C47" s="6" t="s">
        <v>52</v>
      </c>
      <c r="D47" s="6"/>
      <c r="E47" s="6"/>
      <c r="F47" s="6"/>
    </row>
    <row r="48" spans="2:6" ht="15" thickBot="1" x14ac:dyDescent="0.35">
      <c r="B48" s="8"/>
      <c r="C48" s="4" t="s">
        <v>89</v>
      </c>
      <c r="D48" s="4"/>
      <c r="E48" s="4" t="s">
        <v>89</v>
      </c>
      <c r="F48" s="4"/>
    </row>
    <row r="49" spans="2:6" ht="28.2" thickBot="1" x14ac:dyDescent="0.35">
      <c r="B49" s="5" t="s">
        <v>20</v>
      </c>
      <c r="C49" s="6" t="s">
        <v>92</v>
      </c>
      <c r="D49" s="6" t="s">
        <v>42</v>
      </c>
      <c r="E49" s="6" t="s">
        <v>93</v>
      </c>
      <c r="F49" s="7" t="s">
        <v>389</v>
      </c>
    </row>
    <row r="50" spans="2:6" ht="28.2" thickBot="1" x14ac:dyDescent="0.35">
      <c r="B50" s="5"/>
      <c r="C50" s="6"/>
      <c r="D50" s="6" t="s">
        <v>42</v>
      </c>
      <c r="E50" s="6" t="s">
        <v>94</v>
      </c>
      <c r="F50" s="7" t="s">
        <v>44</v>
      </c>
    </row>
    <row r="51" spans="2:6" ht="83.4" thickBot="1" x14ac:dyDescent="0.35">
      <c r="B51" s="5"/>
      <c r="C51" s="6"/>
      <c r="D51" s="6" t="s">
        <v>95</v>
      </c>
      <c r="E51" s="6" t="s">
        <v>96</v>
      </c>
      <c r="F51" s="6" t="s">
        <v>390</v>
      </c>
    </row>
    <row r="52" spans="2:6" ht="28.2" thickBot="1" x14ac:dyDescent="0.35">
      <c r="B52" s="5"/>
      <c r="C52" s="6"/>
      <c r="D52" s="6" t="s">
        <v>75</v>
      </c>
      <c r="E52" s="6" t="s">
        <v>76</v>
      </c>
      <c r="F52" s="6" t="s">
        <v>29</v>
      </c>
    </row>
    <row r="53" spans="2:6" ht="15" thickBot="1" x14ac:dyDescent="0.35">
      <c r="B53" s="5"/>
      <c r="C53" s="6"/>
      <c r="D53" s="6" t="s">
        <v>42</v>
      </c>
      <c r="E53" s="6" t="s">
        <v>97</v>
      </c>
      <c r="F53" s="7" t="s">
        <v>44</v>
      </c>
    </row>
    <row r="54" spans="2:6" ht="69.599999999999994" thickBot="1" x14ac:dyDescent="0.35">
      <c r="B54" s="5"/>
      <c r="C54" s="6"/>
      <c r="D54" s="6" t="s">
        <v>98</v>
      </c>
      <c r="E54" s="6" t="s">
        <v>99</v>
      </c>
      <c r="F54" s="37" t="s">
        <v>391</v>
      </c>
    </row>
    <row r="55" spans="2:6" ht="15" thickBot="1" x14ac:dyDescent="0.35">
      <c r="B55" s="5"/>
      <c r="C55" s="6"/>
      <c r="D55" s="6" t="s">
        <v>42</v>
      </c>
      <c r="E55" s="6" t="s">
        <v>58</v>
      </c>
      <c r="F55" s="6"/>
    </row>
    <row r="56" spans="2:6" ht="15" thickBot="1" x14ac:dyDescent="0.35">
      <c r="B56" s="5" t="s">
        <v>66</v>
      </c>
      <c r="C56" s="6" t="s">
        <v>67</v>
      </c>
      <c r="D56" s="6"/>
      <c r="E56" s="6"/>
      <c r="F56" s="38" t="s">
        <v>392</v>
      </c>
    </row>
    <row r="57" spans="2:6" ht="15" thickBot="1" x14ac:dyDescent="0.35">
      <c r="B57" s="5" t="s">
        <v>10</v>
      </c>
      <c r="C57" s="6" t="s">
        <v>100</v>
      </c>
      <c r="D57" s="6"/>
      <c r="E57" s="6"/>
      <c r="F57" s="6" t="s">
        <v>58</v>
      </c>
    </row>
    <row r="58" spans="2:6" ht="15" thickBot="1" x14ac:dyDescent="0.35">
      <c r="B58" s="5" t="s">
        <v>79</v>
      </c>
      <c r="C58" s="6" t="s">
        <v>80</v>
      </c>
      <c r="D58" s="6"/>
      <c r="E58" s="6"/>
      <c r="F58" s="38" t="s">
        <v>393</v>
      </c>
    </row>
    <row r="59" spans="2:6" ht="15" thickBot="1" x14ac:dyDescent="0.35">
      <c r="B59" s="5" t="s">
        <v>18</v>
      </c>
      <c r="C59" s="6" t="s">
        <v>101</v>
      </c>
      <c r="D59" s="6"/>
      <c r="E59" s="6"/>
      <c r="F59" s="6" t="s">
        <v>58</v>
      </c>
    </row>
    <row r="60" spans="2:6" ht="15" thickBot="1" x14ac:dyDescent="0.35">
      <c r="B60" s="5" t="s">
        <v>102</v>
      </c>
      <c r="C60" s="6" t="s">
        <v>103</v>
      </c>
      <c r="D60" s="6"/>
      <c r="E60" s="6"/>
      <c r="F60" s="6"/>
    </row>
    <row r="61" spans="2:6" ht="15" thickBot="1" x14ac:dyDescent="0.35">
      <c r="B61" s="8"/>
      <c r="C61" s="4" t="s">
        <v>104</v>
      </c>
      <c r="D61" s="4"/>
      <c r="E61" s="4" t="s">
        <v>104</v>
      </c>
      <c r="F61" s="4"/>
    </row>
    <row r="62" spans="2:6" ht="28.2" thickBot="1" x14ac:dyDescent="0.35">
      <c r="B62" s="5" t="s">
        <v>105</v>
      </c>
      <c r="C62" s="6" t="s">
        <v>106</v>
      </c>
      <c r="D62" s="6" t="s">
        <v>105</v>
      </c>
      <c r="E62" s="6" t="s">
        <v>106</v>
      </c>
      <c r="F62" s="6" t="s">
        <v>54</v>
      </c>
    </row>
    <row r="63" spans="2:6" ht="28.2" thickBot="1" x14ac:dyDescent="0.35">
      <c r="B63" s="5" t="s">
        <v>107</v>
      </c>
      <c r="C63" s="6" t="s">
        <v>108</v>
      </c>
      <c r="D63" s="6" t="s">
        <v>107</v>
      </c>
      <c r="E63" s="6" t="s">
        <v>108</v>
      </c>
      <c r="F63" s="6" t="s">
        <v>54</v>
      </c>
    </row>
    <row r="64" spans="2:6" ht="15" thickBot="1" x14ac:dyDescent="0.35">
      <c r="B64" s="5"/>
      <c r="C64" s="6"/>
      <c r="D64" s="6" t="s">
        <v>42</v>
      </c>
      <c r="E64" s="6" t="s">
        <v>109</v>
      </c>
      <c r="F64" s="7" t="s">
        <v>44</v>
      </c>
    </row>
    <row r="65" spans="2:6" ht="15" thickBot="1" x14ac:dyDescent="0.35">
      <c r="B65" s="5" t="s">
        <v>118</v>
      </c>
      <c r="C65" s="6" t="s">
        <v>119</v>
      </c>
      <c r="D65" s="6" t="s">
        <v>42</v>
      </c>
      <c r="E65" s="27" t="s">
        <v>394</v>
      </c>
      <c r="F65" s="6" t="s">
        <v>54</v>
      </c>
    </row>
    <row r="66" spans="2:6" ht="42" thickBot="1" x14ac:dyDescent="0.35">
      <c r="B66" s="5"/>
      <c r="C66" s="6"/>
      <c r="D66" s="6" t="s">
        <v>42</v>
      </c>
      <c r="E66" s="6" t="s">
        <v>110</v>
      </c>
      <c r="F66" s="7" t="s">
        <v>111</v>
      </c>
    </row>
    <row r="67" spans="2:6" ht="42" thickBot="1" x14ac:dyDescent="0.35">
      <c r="B67" s="5"/>
      <c r="C67" s="6"/>
      <c r="D67" s="6" t="s">
        <v>42</v>
      </c>
      <c r="E67" s="6" t="s">
        <v>112</v>
      </c>
      <c r="F67" s="7" t="s">
        <v>113</v>
      </c>
    </row>
    <row r="68" spans="2:6" ht="15" thickBot="1" x14ac:dyDescent="0.35">
      <c r="B68" s="5" t="s">
        <v>95</v>
      </c>
      <c r="C68" s="6" t="s">
        <v>96</v>
      </c>
      <c r="D68" s="6"/>
      <c r="E68" s="6"/>
      <c r="F68" s="6"/>
    </row>
    <row r="69" spans="2:6" ht="15" thickBot="1" x14ac:dyDescent="0.35">
      <c r="B69" s="5" t="s">
        <v>114</v>
      </c>
      <c r="C69" s="6" t="s">
        <v>115</v>
      </c>
      <c r="D69" s="6"/>
      <c r="E69" s="6"/>
      <c r="F69" s="6" t="s">
        <v>58</v>
      </c>
    </row>
    <row r="70" spans="2:6" ht="15" thickBot="1" x14ac:dyDescent="0.35">
      <c r="B70" s="5" t="s">
        <v>116</v>
      </c>
      <c r="C70" s="6" t="s">
        <v>117</v>
      </c>
      <c r="D70" s="6"/>
      <c r="E70" s="6"/>
      <c r="F70" s="6" t="s">
        <v>58</v>
      </c>
    </row>
    <row r="71" spans="2:6" ht="15" thickBot="1" x14ac:dyDescent="0.35">
      <c r="B71" s="5" t="s">
        <v>120</v>
      </c>
      <c r="C71" s="6" t="s">
        <v>121</v>
      </c>
      <c r="D71" s="6"/>
      <c r="E71" s="6"/>
      <c r="F71" s="6"/>
    </row>
    <row r="72" spans="2:6" ht="15" thickBot="1" x14ac:dyDescent="0.35">
      <c r="B72" s="8"/>
      <c r="C72" s="4" t="s">
        <v>122</v>
      </c>
      <c r="D72" s="4"/>
      <c r="E72" s="4" t="s">
        <v>122</v>
      </c>
      <c r="F72" s="4"/>
    </row>
    <row r="73" spans="2:6" ht="42" thickBot="1" x14ac:dyDescent="0.35">
      <c r="B73" s="5"/>
      <c r="C73" s="6"/>
      <c r="D73" s="6" t="s">
        <v>42</v>
      </c>
      <c r="E73" s="6" t="s">
        <v>123</v>
      </c>
      <c r="F73" s="7" t="s">
        <v>124</v>
      </c>
    </row>
    <row r="74" spans="2:6" ht="28.2" thickBot="1" x14ac:dyDescent="0.35">
      <c r="B74" s="5"/>
      <c r="C74" s="6"/>
      <c r="D74" s="6" t="s">
        <v>42</v>
      </c>
      <c r="E74" s="6" t="s">
        <v>125</v>
      </c>
      <c r="F74" s="7" t="s">
        <v>44</v>
      </c>
    </row>
    <row r="75" spans="2:6" ht="15" thickBot="1" x14ac:dyDescent="0.35">
      <c r="B75" s="6"/>
      <c r="C75" s="6"/>
      <c r="D75" s="6" t="s">
        <v>42</v>
      </c>
      <c r="E75" s="6" t="s">
        <v>383</v>
      </c>
      <c r="F75" s="7" t="s">
        <v>44</v>
      </c>
    </row>
    <row r="76" spans="2:6" ht="15" thickBot="1" x14ac:dyDescent="0.35">
      <c r="B76" s="5"/>
      <c r="C76" s="6"/>
      <c r="D76" s="6" t="s">
        <v>42</v>
      </c>
      <c r="E76" s="6" t="s">
        <v>58</v>
      </c>
      <c r="F76" s="7"/>
    </row>
    <row r="77" spans="2:6" ht="28.2" thickBot="1" x14ac:dyDescent="0.35">
      <c r="B77" s="5"/>
      <c r="C77" s="6"/>
      <c r="D77" s="6" t="s">
        <v>42</v>
      </c>
      <c r="E77" s="6" t="s">
        <v>126</v>
      </c>
      <c r="F77" s="7" t="s">
        <v>44</v>
      </c>
    </row>
    <row r="78" spans="2:6" ht="28.2" thickBot="1" x14ac:dyDescent="0.35">
      <c r="B78" s="5"/>
      <c r="C78" s="6"/>
      <c r="D78" s="6" t="s">
        <v>127</v>
      </c>
      <c r="E78" s="6" t="s">
        <v>128</v>
      </c>
      <c r="F78" s="6" t="s">
        <v>54</v>
      </c>
    </row>
    <row r="79" spans="2:6" ht="15" thickBot="1" x14ac:dyDescent="0.35">
      <c r="B79" s="35" t="s">
        <v>191</v>
      </c>
      <c r="C79" s="6" t="s">
        <v>129</v>
      </c>
      <c r="D79" s="6"/>
      <c r="E79" s="6"/>
      <c r="F79" s="6"/>
    </row>
    <row r="80" spans="2:6" ht="28.2" thickBot="1" x14ac:dyDescent="0.35">
      <c r="B80" s="5" t="s">
        <v>130</v>
      </c>
      <c r="C80" s="6" t="s">
        <v>131</v>
      </c>
      <c r="D80" s="6"/>
      <c r="E80" s="6"/>
      <c r="F80" s="6"/>
    </row>
    <row r="81" spans="2:6" ht="15" thickBot="1" x14ac:dyDescent="0.35">
      <c r="B81" s="5" t="s">
        <v>132</v>
      </c>
      <c r="C81" s="6" t="s">
        <v>133</v>
      </c>
      <c r="D81" s="6"/>
      <c r="E81" s="6"/>
      <c r="F81" s="6"/>
    </row>
    <row r="82" spans="2:6" ht="15" thickBot="1" x14ac:dyDescent="0.35">
      <c r="B82" s="5" t="s">
        <v>134</v>
      </c>
      <c r="C82" s="6" t="s">
        <v>135</v>
      </c>
      <c r="D82" s="6"/>
      <c r="E82" s="6"/>
      <c r="F82" s="6"/>
    </row>
    <row r="83" spans="2:6" ht="15" thickBot="1" x14ac:dyDescent="0.35">
      <c r="B83" s="5" t="s">
        <v>136</v>
      </c>
      <c r="C83" s="6" t="s">
        <v>137</v>
      </c>
      <c r="D83" s="6"/>
      <c r="E83" s="6"/>
      <c r="F83" s="6" t="s">
        <v>58</v>
      </c>
    </row>
    <row r="84" spans="2:6" ht="31.8" customHeight="1" thickBot="1" x14ac:dyDescent="0.35">
      <c r="B84" s="5" t="s">
        <v>138</v>
      </c>
      <c r="C84" s="6" t="s">
        <v>139</v>
      </c>
      <c r="D84" s="6"/>
      <c r="E84" s="6"/>
      <c r="F84" s="6"/>
    </row>
    <row r="85" spans="2:6" ht="15" thickBot="1" x14ac:dyDescent="0.35">
      <c r="B85" s="5" t="s">
        <v>75</v>
      </c>
      <c r="C85" s="6" t="s">
        <v>76</v>
      </c>
      <c r="D85" s="6"/>
      <c r="E85" s="6"/>
      <c r="F85" s="38" t="s">
        <v>395</v>
      </c>
    </row>
    <row r="86" spans="2:6" ht="15" thickBot="1" x14ac:dyDescent="0.35">
      <c r="B86" s="5" t="s">
        <v>140</v>
      </c>
      <c r="C86" s="6" t="s">
        <v>141</v>
      </c>
      <c r="D86" s="6"/>
      <c r="E86" s="6"/>
      <c r="F86" s="6" t="s">
        <v>58</v>
      </c>
    </row>
    <row r="87" spans="2:6" ht="15" thickBot="1" x14ac:dyDescent="0.35">
      <c r="B87" s="8"/>
      <c r="C87" s="4" t="s">
        <v>142</v>
      </c>
      <c r="D87" s="4"/>
      <c r="E87" s="4" t="s">
        <v>142</v>
      </c>
      <c r="F87" s="4"/>
    </row>
    <row r="88" spans="2:6" ht="42" thickBot="1" x14ac:dyDescent="0.35">
      <c r="B88" s="35"/>
      <c r="C88" s="6"/>
      <c r="D88" s="6" t="s">
        <v>42</v>
      </c>
      <c r="E88" s="6" t="s">
        <v>159</v>
      </c>
      <c r="F88" s="7" t="s">
        <v>160</v>
      </c>
    </row>
    <row r="89" spans="2:6" ht="28.2" thickBot="1" x14ac:dyDescent="0.35">
      <c r="B89" s="5" t="s">
        <v>130</v>
      </c>
      <c r="C89" s="6" t="s">
        <v>143</v>
      </c>
      <c r="D89" s="6" t="s">
        <v>130</v>
      </c>
      <c r="E89" s="6" t="s">
        <v>144</v>
      </c>
      <c r="F89" s="6" t="s">
        <v>54</v>
      </c>
    </row>
    <row r="90" spans="2:6" ht="15" thickBot="1" x14ac:dyDescent="0.35">
      <c r="B90" s="5"/>
      <c r="C90" s="6"/>
      <c r="D90" s="6" t="s">
        <v>42</v>
      </c>
      <c r="E90" s="6" t="s">
        <v>58</v>
      </c>
      <c r="F90" s="6"/>
    </row>
    <row r="91" spans="2:6" ht="15" thickBot="1" x14ac:dyDescent="0.35">
      <c r="B91" s="5"/>
      <c r="C91" s="6"/>
      <c r="D91" s="6" t="s">
        <v>42</v>
      </c>
      <c r="E91" s="6" t="s">
        <v>58</v>
      </c>
      <c r="F91" s="6"/>
    </row>
    <row r="92" spans="2:6" ht="42" thickBot="1" x14ac:dyDescent="0.35">
      <c r="B92" s="5" t="s">
        <v>145</v>
      </c>
      <c r="C92" s="36" t="s">
        <v>385</v>
      </c>
      <c r="D92" s="36" t="s">
        <v>145</v>
      </c>
      <c r="E92" s="36" t="s">
        <v>384</v>
      </c>
      <c r="F92" s="6" t="s">
        <v>54</v>
      </c>
    </row>
    <row r="93" spans="2:6" ht="15" thickBot="1" x14ac:dyDescent="0.35">
      <c r="B93" s="5"/>
      <c r="C93" s="6"/>
      <c r="D93" s="6" t="s">
        <v>42</v>
      </c>
      <c r="E93" s="6" t="s">
        <v>146</v>
      </c>
      <c r="F93" s="7" t="s">
        <v>44</v>
      </c>
    </row>
    <row r="94" spans="2:6" ht="15" thickBot="1" x14ac:dyDescent="0.35">
      <c r="B94" s="5"/>
      <c r="C94" s="6"/>
      <c r="D94" s="6" t="s">
        <v>42</v>
      </c>
      <c r="E94" s="6" t="s">
        <v>58</v>
      </c>
      <c r="F94" s="6"/>
    </row>
    <row r="95" spans="2:6" ht="42" thickBot="1" x14ac:dyDescent="0.35">
      <c r="B95" s="5" t="s">
        <v>147</v>
      </c>
      <c r="C95" s="6" t="s">
        <v>148</v>
      </c>
      <c r="D95" s="6"/>
      <c r="E95" s="6"/>
      <c r="F95" s="37" t="s">
        <v>396</v>
      </c>
    </row>
    <row r="96" spans="2:6" ht="42" thickBot="1" x14ac:dyDescent="0.35">
      <c r="B96" s="5" t="s">
        <v>127</v>
      </c>
      <c r="C96" s="6" t="s">
        <v>149</v>
      </c>
      <c r="D96" s="6"/>
      <c r="E96" s="6"/>
      <c r="F96" s="39" t="s">
        <v>397</v>
      </c>
    </row>
    <row r="97" spans="2:6" ht="15" thickBot="1" x14ac:dyDescent="0.35">
      <c r="B97" s="5" t="s">
        <v>150</v>
      </c>
      <c r="C97" s="6" t="s">
        <v>151</v>
      </c>
      <c r="D97" s="6"/>
      <c r="E97" s="6"/>
      <c r="F97" s="6" t="s">
        <v>58</v>
      </c>
    </row>
    <row r="98" spans="2:6" ht="15" thickBot="1" x14ac:dyDescent="0.35">
      <c r="B98" s="5" t="s">
        <v>152</v>
      </c>
      <c r="C98" s="6" t="s">
        <v>153</v>
      </c>
      <c r="D98" s="6"/>
      <c r="E98" s="6"/>
      <c r="F98" s="6"/>
    </row>
    <row r="99" spans="2:6" ht="28.2" thickBot="1" x14ac:dyDescent="0.35">
      <c r="B99" s="5"/>
      <c r="C99" s="6" t="s">
        <v>154</v>
      </c>
      <c r="D99" s="6"/>
      <c r="E99" s="6"/>
      <c r="F99" s="6"/>
    </row>
    <row r="100" spans="2:6" ht="15" thickBot="1" x14ac:dyDescent="0.35">
      <c r="B100" s="8"/>
      <c r="C100" s="4" t="s">
        <v>155</v>
      </c>
      <c r="D100" s="4"/>
      <c r="E100" s="4" t="s">
        <v>155</v>
      </c>
      <c r="F100" s="4"/>
    </row>
    <row r="101" spans="2:6" ht="15" thickBot="1" x14ac:dyDescent="0.35">
      <c r="B101" s="5"/>
      <c r="C101" s="6"/>
      <c r="D101" s="6" t="s">
        <v>42</v>
      </c>
      <c r="E101" s="6" t="s">
        <v>156</v>
      </c>
      <c r="F101" s="7" t="s">
        <v>44</v>
      </c>
    </row>
    <row r="102" spans="2:6" ht="15" thickBot="1" x14ac:dyDescent="0.35">
      <c r="B102" s="5"/>
      <c r="C102" s="6"/>
      <c r="D102" s="6" t="s">
        <v>42</v>
      </c>
      <c r="E102" s="6" t="s">
        <v>157</v>
      </c>
      <c r="F102" s="38" t="s">
        <v>398</v>
      </c>
    </row>
    <row r="103" spans="2:6" ht="15" thickBot="1" x14ac:dyDescent="0.35">
      <c r="B103" s="5"/>
      <c r="C103" s="6"/>
      <c r="D103" s="6" t="s">
        <v>42</v>
      </c>
      <c r="E103" s="6" t="s">
        <v>58</v>
      </c>
      <c r="F103" s="6"/>
    </row>
    <row r="104" spans="2:6" ht="15" thickBot="1" x14ac:dyDescent="0.35">
      <c r="B104" s="5"/>
      <c r="C104" s="6"/>
      <c r="D104" s="6" t="s">
        <v>42</v>
      </c>
      <c r="E104" s="6" t="s">
        <v>58</v>
      </c>
      <c r="F104" s="6"/>
    </row>
    <row r="105" spans="2:6" ht="15" thickBot="1" x14ac:dyDescent="0.35">
      <c r="B105" s="5"/>
      <c r="C105" s="6" t="s">
        <v>161</v>
      </c>
      <c r="D105" s="6"/>
      <c r="E105" s="6"/>
      <c r="F105" s="6"/>
    </row>
    <row r="106" spans="2:6" ht="15" thickBot="1" x14ac:dyDescent="0.35">
      <c r="B106" s="5"/>
      <c r="C106" s="6" t="s">
        <v>162</v>
      </c>
      <c r="D106" s="6"/>
      <c r="E106" s="6"/>
      <c r="F106" s="6"/>
    </row>
    <row r="107" spans="2:6" ht="15" thickBot="1" x14ac:dyDescent="0.35">
      <c r="B107" s="28"/>
      <c r="C107" s="6" t="s">
        <v>158</v>
      </c>
      <c r="D107" s="6"/>
      <c r="E107" s="6"/>
      <c r="F107" s="7"/>
    </row>
    <row r="108" spans="2:6" ht="15" thickBot="1" x14ac:dyDescent="0.35">
      <c r="B108" s="5"/>
      <c r="C108" s="6" t="s">
        <v>163</v>
      </c>
      <c r="D108" s="6"/>
      <c r="E108" s="6"/>
      <c r="F108" s="6" t="s">
        <v>58</v>
      </c>
    </row>
    <row r="109" spans="2:6" ht="15" thickBot="1" x14ac:dyDescent="0.35">
      <c r="B109" s="5"/>
      <c r="C109" s="6" t="s">
        <v>164</v>
      </c>
      <c r="D109" s="6"/>
      <c r="E109" s="6"/>
      <c r="F109" s="6" t="s">
        <v>58</v>
      </c>
    </row>
    <row r="110" spans="2:6" ht="28.2" thickBot="1" x14ac:dyDescent="0.35">
      <c r="B110" s="5"/>
      <c r="C110" s="6" t="s">
        <v>165</v>
      </c>
      <c r="D110" s="6"/>
      <c r="E110" s="6"/>
      <c r="F110" s="6" t="s">
        <v>58</v>
      </c>
    </row>
    <row r="111" spans="2:6" ht="25.2" customHeight="1" thickBot="1" x14ac:dyDescent="0.35">
      <c r="B111" s="33"/>
      <c r="C111" s="6" t="s">
        <v>316</v>
      </c>
      <c r="D111" s="6"/>
      <c r="E111" s="6"/>
      <c r="F111" s="6"/>
    </row>
    <row r="112" spans="2:6" ht="15" thickBot="1" x14ac:dyDescent="0.35">
      <c r="B112" s="8"/>
      <c r="C112" s="4" t="s">
        <v>166</v>
      </c>
      <c r="D112" s="4"/>
      <c r="E112" s="4" t="s">
        <v>166</v>
      </c>
      <c r="F112" s="4"/>
    </row>
    <row r="113" spans="2:6" ht="28.2" thickBot="1" x14ac:dyDescent="0.35">
      <c r="B113" s="5"/>
      <c r="C113" s="6" t="s">
        <v>198</v>
      </c>
      <c r="D113" s="6" t="s">
        <v>42</v>
      </c>
      <c r="E113" s="6" t="s">
        <v>167</v>
      </c>
      <c r="F113" s="7" t="s">
        <v>168</v>
      </c>
    </row>
    <row r="114" spans="2:6" ht="28.2" thickBot="1" x14ac:dyDescent="0.35">
      <c r="B114" s="5"/>
      <c r="C114" s="6" t="s">
        <v>169</v>
      </c>
      <c r="D114" s="6" t="s">
        <v>42</v>
      </c>
      <c r="E114" s="6" t="s">
        <v>170</v>
      </c>
      <c r="F114" s="6" t="s">
        <v>54</v>
      </c>
    </row>
    <row r="115" spans="2:6" ht="15" thickBot="1" x14ac:dyDescent="0.35">
      <c r="B115" s="5"/>
      <c r="C115" s="6" t="s">
        <v>171</v>
      </c>
      <c r="D115" s="6" t="s">
        <v>42</v>
      </c>
      <c r="E115" s="6" t="s">
        <v>171</v>
      </c>
      <c r="F115" s="6" t="s">
        <v>54</v>
      </c>
    </row>
    <row r="116" spans="2:6" ht="15" thickBot="1" x14ac:dyDescent="0.35">
      <c r="B116" s="10"/>
    </row>
    <row r="117" spans="2:6" ht="15" thickBot="1" x14ac:dyDescent="0.35">
      <c r="B117" s="11"/>
      <c r="C117" s="12" t="s">
        <v>172</v>
      </c>
      <c r="D117" s="13"/>
    </row>
    <row r="118" spans="2:6" ht="28.2" thickBot="1" x14ac:dyDescent="0.35">
      <c r="B118" s="14" t="s">
        <v>24</v>
      </c>
      <c r="C118" s="15" t="s">
        <v>173</v>
      </c>
      <c r="D118" s="16" t="s">
        <v>26</v>
      </c>
    </row>
    <row r="119" spans="2:6" ht="28.2" thickBot="1" x14ac:dyDescent="0.35">
      <c r="B119" s="17"/>
      <c r="C119" s="18" t="s">
        <v>175</v>
      </c>
      <c r="D119" s="19" t="s">
        <v>44</v>
      </c>
    </row>
    <row r="120" spans="2:6" ht="28.2" thickBot="1" x14ac:dyDescent="0.35">
      <c r="B120" s="17"/>
      <c r="C120" s="42" t="s">
        <v>364</v>
      </c>
      <c r="D120" s="19" t="s">
        <v>44</v>
      </c>
    </row>
    <row r="121" spans="2:6" ht="28.2" thickBot="1" x14ac:dyDescent="0.35">
      <c r="B121" s="20"/>
      <c r="C121" s="21" t="s">
        <v>179</v>
      </c>
      <c r="D121" s="22" t="s">
        <v>44</v>
      </c>
    </row>
    <row r="122" spans="2:6" ht="28.2" thickBot="1" x14ac:dyDescent="0.35">
      <c r="B122" s="17"/>
      <c r="C122" s="18" t="s">
        <v>406</v>
      </c>
      <c r="D122" s="19" t="s">
        <v>44</v>
      </c>
    </row>
    <row r="123" spans="2:6" ht="28.2" thickBot="1" x14ac:dyDescent="0.35">
      <c r="B123" s="17"/>
      <c r="C123" s="18" t="s">
        <v>176</v>
      </c>
      <c r="D123" s="19" t="s">
        <v>44</v>
      </c>
    </row>
    <row r="124" spans="2:6" ht="28.2" thickBot="1" x14ac:dyDescent="0.35">
      <c r="B124" s="17"/>
      <c r="C124" s="18" t="s">
        <v>177</v>
      </c>
      <c r="D124" s="19" t="s">
        <v>44</v>
      </c>
    </row>
    <row r="125" spans="2:6" ht="42" thickBot="1" x14ac:dyDescent="0.35">
      <c r="B125" s="17" t="s">
        <v>150</v>
      </c>
      <c r="C125" s="18" t="s">
        <v>174</v>
      </c>
      <c r="D125" s="6" t="s">
        <v>54</v>
      </c>
    </row>
    <row r="126" spans="2:6" ht="28.2" thickBot="1" x14ac:dyDescent="0.35">
      <c r="B126" s="20"/>
      <c r="C126" s="21" t="s">
        <v>367</v>
      </c>
      <c r="D126" s="22" t="s">
        <v>44</v>
      </c>
    </row>
    <row r="127" spans="2:6" ht="28.2" thickBot="1" x14ac:dyDescent="0.35">
      <c r="B127" s="20"/>
      <c r="C127" s="21" t="s">
        <v>180</v>
      </c>
      <c r="D127" s="38" t="s">
        <v>399</v>
      </c>
    </row>
    <row r="128" spans="2:6" ht="28.2" thickBot="1" x14ac:dyDescent="0.35">
      <c r="B128" s="24"/>
      <c r="C128" s="15" t="s">
        <v>181</v>
      </c>
      <c r="D128" s="25" t="s">
        <v>26</v>
      </c>
    </row>
    <row r="129" spans="2:4" ht="28.2" thickBot="1" x14ac:dyDescent="0.35">
      <c r="B129" s="17"/>
      <c r="C129" s="18" t="s">
        <v>182</v>
      </c>
      <c r="D129" s="19" t="s">
        <v>44</v>
      </c>
    </row>
    <row r="130" spans="2:4" ht="42" thickBot="1" x14ac:dyDescent="0.35">
      <c r="B130" s="17" t="s">
        <v>140</v>
      </c>
      <c r="C130" s="18" t="s">
        <v>141</v>
      </c>
      <c r="D130" s="6" t="s">
        <v>54</v>
      </c>
    </row>
    <row r="131" spans="2:4" ht="42" thickBot="1" x14ac:dyDescent="0.35">
      <c r="B131" s="20"/>
      <c r="C131" s="21" t="s">
        <v>184</v>
      </c>
      <c r="D131" s="6" t="s">
        <v>54</v>
      </c>
    </row>
    <row r="132" spans="2:4" ht="28.2" thickBot="1" x14ac:dyDescent="0.35">
      <c r="B132" s="20"/>
      <c r="C132" s="18" t="s">
        <v>372</v>
      </c>
      <c r="D132" s="19" t="s">
        <v>44</v>
      </c>
    </row>
    <row r="133" spans="2:4" ht="28.2" thickBot="1" x14ac:dyDescent="0.35">
      <c r="B133" s="20"/>
      <c r="C133" s="18" t="s">
        <v>407</v>
      </c>
      <c r="D133" s="19" t="s">
        <v>44</v>
      </c>
    </row>
    <row r="134" spans="2:4" ht="28.2" thickBot="1" x14ac:dyDescent="0.35">
      <c r="B134" s="17"/>
      <c r="C134" s="18" t="s">
        <v>183</v>
      </c>
      <c r="D134" s="19" t="s">
        <v>44</v>
      </c>
    </row>
    <row r="135" spans="2:4" ht="28.2" thickBot="1" x14ac:dyDescent="0.35">
      <c r="B135" s="17"/>
      <c r="C135" s="18" t="s">
        <v>408</v>
      </c>
      <c r="D135" s="19" t="s">
        <v>44</v>
      </c>
    </row>
    <row r="136" spans="2:4" ht="28.2" thickBot="1" x14ac:dyDescent="0.35">
      <c r="B136" s="17"/>
      <c r="C136" s="18" t="s">
        <v>178</v>
      </c>
      <c r="D136" s="19" t="s">
        <v>44</v>
      </c>
    </row>
    <row r="137" spans="2:4" ht="15" thickBot="1" x14ac:dyDescent="0.35">
      <c r="B137" s="23"/>
      <c r="C137" s="15" t="s">
        <v>186</v>
      </c>
      <c r="D137" s="25"/>
    </row>
    <row r="138" spans="2:4" ht="28.2" thickBot="1" x14ac:dyDescent="0.35">
      <c r="B138" s="45" t="s">
        <v>150</v>
      </c>
      <c r="C138" s="46" t="s">
        <v>174</v>
      </c>
      <c r="D138" s="47" t="s">
        <v>44</v>
      </c>
    </row>
    <row r="139" spans="2:4" ht="28.2" thickBot="1" x14ac:dyDescent="0.35">
      <c r="B139" s="40"/>
      <c r="C139" s="41" t="s">
        <v>187</v>
      </c>
      <c r="D139" s="41" t="s">
        <v>44</v>
      </c>
    </row>
    <row r="140" spans="2:4" ht="28.2" thickBot="1" x14ac:dyDescent="0.35">
      <c r="B140" s="43"/>
      <c r="C140" s="44" t="s">
        <v>188</v>
      </c>
      <c r="D140" s="44" t="s">
        <v>44</v>
      </c>
    </row>
    <row r="141" spans="2:4" ht="28.2" thickBot="1" x14ac:dyDescent="0.35">
      <c r="B141" s="43"/>
      <c r="C141" s="44" t="s">
        <v>189</v>
      </c>
      <c r="D141" s="44" t="s">
        <v>44</v>
      </c>
    </row>
    <row r="142" spans="2:4" ht="28.2" thickBot="1" x14ac:dyDescent="0.35">
      <c r="B142" s="43"/>
      <c r="C142" s="44" t="s">
        <v>190</v>
      </c>
      <c r="D142" s="44" t="s">
        <v>44</v>
      </c>
    </row>
    <row r="143" spans="2:4" ht="15" thickBot="1" x14ac:dyDescent="0.35">
      <c r="B143" s="43" t="s">
        <v>192</v>
      </c>
      <c r="C143" s="44" t="s">
        <v>193</v>
      </c>
      <c r="D143" s="44"/>
    </row>
    <row r="144" spans="2:4" ht="15" thickBot="1" x14ac:dyDescent="0.35">
      <c r="B144" s="43" t="s">
        <v>59</v>
      </c>
      <c r="C144" s="44" t="s">
        <v>60</v>
      </c>
      <c r="D144" s="44"/>
    </row>
    <row r="145" spans="2:4" ht="15" thickBot="1" x14ac:dyDescent="0.35">
      <c r="B145" s="43" t="s">
        <v>68</v>
      </c>
      <c r="C145" s="44" t="s">
        <v>69</v>
      </c>
      <c r="D145" s="44"/>
    </row>
    <row r="146" spans="2:4" ht="15" thickBot="1" x14ac:dyDescent="0.35">
      <c r="B146" s="43" t="s">
        <v>11</v>
      </c>
      <c r="C146" s="44" t="s">
        <v>70</v>
      </c>
      <c r="D146" s="44"/>
    </row>
    <row r="147" spans="2:4" ht="15" thickBot="1" x14ac:dyDescent="0.35">
      <c r="B147" s="43" t="s">
        <v>6</v>
      </c>
      <c r="C147" s="44" t="s">
        <v>83</v>
      </c>
      <c r="D147" s="44"/>
    </row>
    <row r="148" spans="2:4" ht="15" thickBot="1" x14ac:dyDescent="0.35">
      <c r="B148" s="43" t="s">
        <v>5</v>
      </c>
      <c r="C148" s="44" t="s">
        <v>84</v>
      </c>
      <c r="D148" s="44"/>
    </row>
    <row r="149" spans="2:4" ht="15" thickBot="1" x14ac:dyDescent="0.35">
      <c r="B149" s="43" t="s">
        <v>85</v>
      </c>
      <c r="C149" s="44" t="s">
        <v>86</v>
      </c>
      <c r="D149" s="44"/>
    </row>
    <row r="150" spans="2:4" ht="15" thickBot="1" x14ac:dyDescent="0.35">
      <c r="B150" s="43" t="s">
        <v>10</v>
      </c>
      <c r="C150" s="44" t="s">
        <v>100</v>
      </c>
      <c r="D150" s="44"/>
    </row>
    <row r="151" spans="2:4" ht="15" thickBot="1" x14ac:dyDescent="0.35">
      <c r="B151" s="43" t="s">
        <v>18</v>
      </c>
      <c r="C151" s="44" t="s">
        <v>194</v>
      </c>
      <c r="D151" s="44"/>
    </row>
    <row r="152" spans="2:4" ht="15" thickBot="1" x14ac:dyDescent="0.35">
      <c r="B152" s="43" t="s">
        <v>114</v>
      </c>
      <c r="C152" s="44" t="s">
        <v>115</v>
      </c>
      <c r="D152" s="44"/>
    </row>
    <row r="153" spans="2:4" ht="15" thickBot="1" x14ac:dyDescent="0.35">
      <c r="B153" s="43" t="s">
        <v>116</v>
      </c>
      <c r="C153" s="44" t="s">
        <v>117</v>
      </c>
      <c r="D153" s="44"/>
    </row>
    <row r="154" spans="2:4" ht="15" thickBot="1" x14ac:dyDescent="0.35">
      <c r="B154" s="43" t="s">
        <v>136</v>
      </c>
      <c r="C154" s="44" t="s">
        <v>137</v>
      </c>
      <c r="D154" s="44"/>
    </row>
    <row r="155" spans="2:4" ht="15" thickBot="1" x14ac:dyDescent="0.35">
      <c r="B155" s="43" t="s">
        <v>140</v>
      </c>
      <c r="C155" s="44" t="s">
        <v>141</v>
      </c>
      <c r="D155" s="44"/>
    </row>
    <row r="156" spans="2:4" ht="15" thickBot="1" x14ac:dyDescent="0.35">
      <c r="B156" s="43"/>
      <c r="C156" s="44" t="s">
        <v>163</v>
      </c>
      <c r="D156" s="44"/>
    </row>
    <row r="157" spans="2:4" ht="28.2" thickBot="1" x14ac:dyDescent="0.35">
      <c r="B157" s="43"/>
      <c r="C157" s="44" t="s">
        <v>165</v>
      </c>
      <c r="D157" s="44"/>
    </row>
    <row r="158" spans="2:4" ht="15" thickBot="1" x14ac:dyDescent="0.35">
      <c r="B158" s="43"/>
      <c r="C158" s="44" t="s">
        <v>199</v>
      </c>
      <c r="D158" s="44"/>
    </row>
    <row r="159" spans="2:4" ht="15" thickBot="1" x14ac:dyDescent="0.35">
      <c r="B159" s="43"/>
      <c r="C159" s="44" t="s">
        <v>200</v>
      </c>
      <c r="D159" s="44"/>
    </row>
    <row r="160" spans="2:4" ht="28.2" thickBot="1" x14ac:dyDescent="0.35">
      <c r="B160" s="43" t="s">
        <v>402</v>
      </c>
      <c r="C160" s="44" t="s">
        <v>201</v>
      </c>
      <c r="D160" s="44"/>
    </row>
    <row r="161" spans="2:4" ht="15" thickBot="1" x14ac:dyDescent="0.35">
      <c r="B161" s="43" t="s">
        <v>403</v>
      </c>
      <c r="C161" s="44" t="s">
        <v>404</v>
      </c>
      <c r="D161" s="44"/>
    </row>
    <row r="162" spans="2:4" ht="15" thickBot="1" x14ac:dyDescent="0.35">
      <c r="B162" s="43" t="s">
        <v>403</v>
      </c>
      <c r="C162" s="44" t="s">
        <v>204</v>
      </c>
      <c r="D162" s="44"/>
    </row>
    <row r="163" spans="2:4" ht="28.2" thickBot="1" x14ac:dyDescent="0.35">
      <c r="B163" s="43" t="s">
        <v>403</v>
      </c>
      <c r="C163" s="44" t="s">
        <v>206</v>
      </c>
      <c r="D163" s="44"/>
    </row>
    <row r="164" spans="2:4" ht="15" thickBot="1" x14ac:dyDescent="0.35">
      <c r="B164" s="43" t="s">
        <v>403</v>
      </c>
      <c r="C164" s="44" t="s">
        <v>208</v>
      </c>
      <c r="D164" s="44"/>
    </row>
    <row r="165" spans="2:4" ht="28.2" thickBot="1" x14ac:dyDescent="0.35">
      <c r="B165" s="43" t="s">
        <v>403</v>
      </c>
      <c r="C165" s="44" t="s">
        <v>405</v>
      </c>
      <c r="D165" s="44"/>
    </row>
    <row r="166" spans="2:4" ht="15" thickBot="1" x14ac:dyDescent="0.35">
      <c r="B166" s="17" t="s">
        <v>195</v>
      </c>
      <c r="C166" s="18" t="s">
        <v>143</v>
      </c>
      <c r="D166" s="18"/>
    </row>
    <row r="167" spans="2:4" ht="15" thickBot="1" x14ac:dyDescent="0.35">
      <c r="B167" s="17"/>
      <c r="C167" s="18" t="s">
        <v>163</v>
      </c>
      <c r="D167" s="18"/>
    </row>
    <row r="168" spans="2:4" ht="28.2" thickBot="1" x14ac:dyDescent="0.35">
      <c r="B168" s="17"/>
      <c r="C168" s="18" t="s">
        <v>165</v>
      </c>
      <c r="D168" s="18"/>
    </row>
    <row r="169" spans="2:4" ht="15" thickBot="1" x14ac:dyDescent="0.35">
      <c r="B169" s="17"/>
      <c r="C169" s="18" t="s">
        <v>179</v>
      </c>
      <c r="D169" s="18"/>
    </row>
    <row r="170" spans="2:4" ht="28.2" thickBot="1" x14ac:dyDescent="0.35">
      <c r="B170" s="17"/>
      <c r="C170" s="18" t="s">
        <v>196</v>
      </c>
      <c r="D170" s="18"/>
    </row>
    <row r="171" spans="2:4" ht="15" thickBot="1" x14ac:dyDescent="0.35">
      <c r="B171" s="17"/>
      <c r="C171" s="18" t="s">
        <v>197</v>
      </c>
      <c r="D171" s="18"/>
    </row>
    <row r="172" spans="2:4" ht="28.2" thickBot="1" x14ac:dyDescent="0.35">
      <c r="B172" s="17"/>
      <c r="C172" s="18" t="s">
        <v>198</v>
      </c>
      <c r="D172" s="18"/>
    </row>
    <row r="173" spans="2:4" ht="15" thickBot="1" x14ac:dyDescent="0.35">
      <c r="B173" s="17"/>
      <c r="C173" s="18" t="s">
        <v>158</v>
      </c>
      <c r="D173" s="18"/>
    </row>
    <row r="174" spans="2:4" ht="15" thickBot="1" x14ac:dyDescent="0.35">
      <c r="B174" s="17"/>
      <c r="C174" s="18" t="s">
        <v>162</v>
      </c>
      <c r="D174" s="18"/>
    </row>
    <row r="175" spans="2:4" ht="15" thickBot="1" x14ac:dyDescent="0.35">
      <c r="B175" s="17"/>
      <c r="C175" s="18" t="s">
        <v>199</v>
      </c>
      <c r="D175" s="18"/>
    </row>
    <row r="176" spans="2:4" ht="15" thickBot="1" x14ac:dyDescent="0.35">
      <c r="B176" s="17"/>
      <c r="C176" s="18" t="s">
        <v>200</v>
      </c>
      <c r="D176" s="18"/>
    </row>
    <row r="177" spans="2:4" ht="28.2" thickBot="1" x14ac:dyDescent="0.35">
      <c r="B177" s="17"/>
      <c r="C177" s="18" t="s">
        <v>201</v>
      </c>
      <c r="D177" s="18"/>
    </row>
    <row r="178" spans="2:4" ht="15" thickBot="1" x14ac:dyDescent="0.35">
      <c r="B178" s="17"/>
      <c r="C178" s="18" t="s">
        <v>202</v>
      </c>
      <c r="D178" s="18"/>
    </row>
    <row r="179" spans="2:4" ht="15" thickBot="1" x14ac:dyDescent="0.35">
      <c r="B179" s="17" t="s">
        <v>203</v>
      </c>
      <c r="C179" s="18" t="s">
        <v>204</v>
      </c>
      <c r="D179" s="18"/>
    </row>
    <row r="180" spans="2:4" ht="28.2" thickBot="1" x14ac:dyDescent="0.35">
      <c r="B180" s="17" t="s">
        <v>205</v>
      </c>
      <c r="C180" s="18" t="s">
        <v>206</v>
      </c>
      <c r="D180" s="18"/>
    </row>
    <row r="181" spans="2:4" ht="15" thickBot="1" x14ac:dyDescent="0.35">
      <c r="B181" s="17" t="s">
        <v>207</v>
      </c>
      <c r="C181" s="18" t="s">
        <v>208</v>
      </c>
      <c r="D181" s="18"/>
    </row>
    <row r="182" spans="2:4" ht="28.2" thickBot="1" x14ac:dyDescent="0.35">
      <c r="B182" s="17"/>
      <c r="C182" s="18" t="s">
        <v>209</v>
      </c>
      <c r="D182" s="18"/>
    </row>
    <row r="183" spans="2:4" ht="15" thickBot="1" x14ac:dyDescent="0.35">
      <c r="B183" s="17"/>
      <c r="C183" s="18" t="s">
        <v>210</v>
      </c>
      <c r="D183" s="18"/>
    </row>
    <row r="184" spans="2:4" ht="15" thickBot="1" x14ac:dyDescent="0.35">
      <c r="B184" s="17"/>
      <c r="C184" s="18" t="s">
        <v>97</v>
      </c>
      <c r="D184" s="18"/>
    </row>
    <row r="185" spans="2:4" ht="28.2" thickBot="1" x14ac:dyDescent="0.35">
      <c r="B185" s="17"/>
      <c r="C185" s="18" t="s">
        <v>211</v>
      </c>
      <c r="D185" s="18"/>
    </row>
    <row r="186" spans="2:4" x14ac:dyDescent="0.3">
      <c r="B186" s="26"/>
    </row>
  </sheetData>
  <sheetProtection algorithmName="SHA-512" hashValue="SR7AsZs9vLGMeOnKSZ8Bsn24p3BCBmbji0av188/jeTl+tW3Cz+GqAgZ5G85XckPtk3Px8v+Zwz7OgYbNh3+FQ==" saltValue="p5Jsb8UB94T+uWgmdyVbXw==" spinCount="100000" sheet="1" objects="1" scenarios="1"/>
  <customSheetViews>
    <customSheetView guid="{E7AD2C33-4F98-4541-AF85-EF5A309CAAA6}" scale="80" topLeftCell="A157">
      <selection activeCell="E143" sqref="E143"/>
      <pageMargins left="0.511811024" right="0.511811024" top="0.78740157499999996" bottom="0.78740157499999996" header="0.31496062000000002" footer="0.31496062000000002"/>
      <pageSetup orientation="portrait" verticalDpi="0" r:id="rId1"/>
    </customSheetView>
  </customSheetViews>
  <mergeCells count="10">
    <mergeCell ref="B25:C25"/>
    <mergeCell ref="D25:E25"/>
    <mergeCell ref="B36:C36"/>
    <mergeCell ref="D36:E36"/>
    <mergeCell ref="B3:C3"/>
    <mergeCell ref="D3:E3"/>
    <mergeCell ref="B5:C5"/>
    <mergeCell ref="D5:E5"/>
    <mergeCell ref="B14:C14"/>
    <mergeCell ref="D14:E14"/>
  </mergeCells>
  <pageMargins left="0.511811024" right="0.511811024" top="0.78740157499999996" bottom="0.78740157499999996" header="0.31496062000000002" footer="0.31496062000000002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Inf. Gerais</vt:lpstr>
      <vt:lpstr>Comparativo</vt:lpstr>
      <vt:lpstr>PPC Antigo</vt:lpstr>
      <vt:lpstr>PPC Novo</vt:lpstr>
      <vt:lpstr>Equivalencia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</dc:creator>
  <cp:lastModifiedBy>Tomm</cp:lastModifiedBy>
  <dcterms:created xsi:type="dcterms:W3CDTF">2014-10-29T22:15:55Z</dcterms:created>
  <dcterms:modified xsi:type="dcterms:W3CDTF">2015-01-30T17:29:56Z</dcterms:modified>
</cp:coreProperties>
</file>